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sonij\Documents\Analytic service centre Unit\Tax statistical bulletin\2022 Tax bulletin\2022 Tax Statistic Bulletin\"/>
    </mc:Choice>
  </mc:AlternateContent>
  <xr:revisionPtr revIDLastSave="0" documentId="13_ncr:1_{3F258C29-E817-4AA3-81CB-3503EAC5A5AB}" xr6:coauthVersionLast="36" xr6:coauthVersionMax="36" xr10:uidLastSave="{00000000-0000-0000-0000-000000000000}"/>
  <bookViews>
    <workbookView xWindow="0" yWindow="0" windowWidth="23040" windowHeight="9060" firstSheet="72" activeTab="78" xr2:uid="{BD2324DE-86BD-4607-B494-2E0F80EB51D9}"/>
  </bookViews>
  <sheets>
    <sheet name="Contents" sheetId="77" r:id="rId1"/>
    <sheet name="Table 1" sheetId="1" r:id="rId2"/>
    <sheet name="Table 2" sheetId="115" r:id="rId3"/>
    <sheet name="Table 3  " sheetId="3" r:id="rId4"/>
    <sheet name="Table 4 " sheetId="4" r:id="rId5"/>
    <sheet name="Table 5 " sheetId="5" r:id="rId6"/>
    <sheet name="Table 6 " sheetId="6" r:id="rId7"/>
    <sheet name="Table 7" sheetId="7" r:id="rId8"/>
    <sheet name="Table 8 " sheetId="8" r:id="rId9"/>
    <sheet name="Table 9  " sheetId="9" r:id="rId10"/>
    <sheet name="Table 10 " sheetId="10" r:id="rId11"/>
    <sheet name="Table 11" sheetId="11" r:id="rId12"/>
    <sheet name="Table 12  " sheetId="12" r:id="rId13"/>
    <sheet name="Table 13 " sheetId="13" r:id="rId14"/>
    <sheet name="Table 14" sheetId="106" r:id="rId15"/>
    <sheet name="Table 15 " sheetId="121" r:id="rId16"/>
    <sheet name="Table 16" sheetId="107" r:id="rId17"/>
    <sheet name="Table 17" sheetId="15" r:id="rId18"/>
    <sheet name="Table 18" sheetId="20" r:id="rId19"/>
    <sheet name="Table 19" sheetId="21" r:id="rId20"/>
    <sheet name="Table 20" sheetId="27" r:id="rId21"/>
    <sheet name="Table 21" sheetId="28" r:id="rId22"/>
    <sheet name="Table 22" sheetId="29" r:id="rId23"/>
    <sheet name="Table 23 " sheetId="30" r:id="rId24"/>
    <sheet name="Table 24 " sheetId="31" r:id="rId25"/>
    <sheet name="Table 25  " sheetId="32" r:id="rId26"/>
    <sheet name="Table 26" sheetId="33" r:id="rId27"/>
    <sheet name="Table 27 " sheetId="34" r:id="rId28"/>
    <sheet name="Table 28 " sheetId="35" r:id="rId29"/>
    <sheet name="Table 29 " sheetId="36" r:id="rId30"/>
    <sheet name="Table 30 " sheetId="37" r:id="rId31"/>
    <sheet name="Table 31 " sheetId="38" r:id="rId32"/>
    <sheet name="Table 32 " sheetId="39" r:id="rId33"/>
    <sheet name="Table 33 " sheetId="40" r:id="rId34"/>
    <sheet name="Table 34 " sheetId="41" r:id="rId35"/>
    <sheet name="Table 35 " sheetId="42" r:id="rId36"/>
    <sheet name="Table 36 " sheetId="43" r:id="rId37"/>
    <sheet name="Table 37 " sheetId="44" r:id="rId38"/>
    <sheet name="Table 38 " sheetId="45" r:id="rId39"/>
    <sheet name="Table 39 " sheetId="46" r:id="rId40"/>
    <sheet name="Table 40 " sheetId="47" r:id="rId41"/>
    <sheet name="Table 41 " sheetId="48" r:id="rId42"/>
    <sheet name="Table 42 " sheetId="49" r:id="rId43"/>
    <sheet name="Table 43 " sheetId="50" r:id="rId44"/>
    <sheet name="Table 44  " sheetId="51" r:id="rId45"/>
    <sheet name="Table 45 " sheetId="52" r:id="rId46"/>
    <sheet name="Table 46 " sheetId="53" r:id="rId47"/>
    <sheet name="Table 47  " sheetId="54" r:id="rId48"/>
    <sheet name="Table 48 " sheetId="55" r:id="rId49"/>
    <sheet name="Table 49 " sheetId="56" r:id="rId50"/>
    <sheet name="Table 50 " sheetId="57" r:id="rId51"/>
    <sheet name="Table 51" sheetId="123" r:id="rId52"/>
    <sheet name="Table 52" sheetId="124" r:id="rId53"/>
    <sheet name="Table 53" sheetId="125" r:id="rId54"/>
    <sheet name="Table 54" sheetId="126" r:id="rId55"/>
    <sheet name="Table 55" sheetId="127" r:id="rId56"/>
    <sheet name="Table 56" sheetId="128" r:id="rId57"/>
    <sheet name="Table 57" sheetId="129" r:id="rId58"/>
    <sheet name="Table 58" sheetId="133" r:id="rId59"/>
    <sheet name="Table 59" sheetId="132" r:id="rId60"/>
    <sheet name="Table 60" sheetId="131" r:id="rId61"/>
    <sheet name="Figure 1" sheetId="104" r:id="rId62"/>
    <sheet name="Figure 2" sheetId="83" r:id="rId63"/>
    <sheet name="Figure 3" sheetId="84" r:id="rId64"/>
    <sheet name="Figure 4" sheetId="86" r:id="rId65"/>
    <sheet name="Figure 5" sheetId="117" r:id="rId66"/>
    <sheet name="Figure 6" sheetId="92" r:id="rId67"/>
    <sheet name="Figure 7" sheetId="80" r:id="rId68"/>
    <sheet name="Figure 8" sheetId="79" r:id="rId69"/>
    <sheet name="Figure 9" sheetId="91" r:id="rId70"/>
    <sheet name="Figure 10" sheetId="96" r:id="rId71"/>
    <sheet name="Figure 11" sheetId="88" r:id="rId72"/>
    <sheet name="Figure 12" sheetId="90" r:id="rId73"/>
    <sheet name="Figure 13" sheetId="89" r:id="rId74"/>
    <sheet name="Figure 14" sheetId="95" r:id="rId75"/>
    <sheet name="Figure 15" sheetId="97" r:id="rId76"/>
    <sheet name="Figure 16" sheetId="99" r:id="rId77"/>
    <sheet name="Figure 17" sheetId="98" r:id="rId78"/>
    <sheet name="Figure 18" sheetId="130" r:id="rId79"/>
  </sheets>
  <externalReferences>
    <externalReference r:id="rId80"/>
    <externalReference r:id="rId81"/>
    <externalReference r:id="rId82"/>
    <externalReference r:id="rId83"/>
    <externalReference r:id="rId84"/>
    <externalReference r:id="rId85"/>
  </externalReferences>
  <definedNames>
    <definedName name="_xlnm._FilterDatabase" localSheetId="64" hidden="1">'Figure 4'!#REF!</definedName>
    <definedName name="_ftn1" localSheetId="68">'Figure 8'!$B$5</definedName>
    <definedName name="_ftn1" localSheetId="4">'Table 4 '!$B$13</definedName>
    <definedName name="_ftn2" localSheetId="16">'Table 16'!$B$23</definedName>
    <definedName name="_ftn3" localSheetId="17">'Table 17'!$B$14</definedName>
    <definedName name="_ftn4" localSheetId="17">'Table 17'!$B$15</definedName>
    <definedName name="_ftnref1" localSheetId="68">'Figure 8'!#REF!</definedName>
    <definedName name="_ftnref1" localSheetId="4">'Table 4 '!$B$3</definedName>
    <definedName name="_ftnref2" localSheetId="16">'Table 16'!$C$7</definedName>
    <definedName name="_ftnref3" localSheetId="17">'Table 17'!#REF!</definedName>
    <definedName name="_ftnref4" localSheetId="17">'Table 17'!#REF!</definedName>
    <definedName name="_Hlk100498843" localSheetId="17">'Table 17'!$B$12</definedName>
    <definedName name="_Hlk100520450" localSheetId="22">'Table 22'!$B$6</definedName>
    <definedName name="_Hlk135738998" localSheetId="25">'Table 25  '!$B$5</definedName>
    <definedName name="_Hlk56494991" localSheetId="30">'Table 30 '!#REF!</definedName>
    <definedName name="_PaymentFile4" localSheetId="15">[1]TemplateWIP!#REF!</definedName>
    <definedName name="_PaymentFile4">[1]TemplateWIP!#REF!</definedName>
    <definedName name="_Toc101434720" localSheetId="62">'Figure 2'!$B$4</definedName>
    <definedName name="_Toc101434725" localSheetId="68">'Figure 8'!#REF!</definedName>
    <definedName name="_Toc101434728" localSheetId="23">'Table 23 '!#REF!</definedName>
    <definedName name="_Toc101436326" localSheetId="1">'Table 1'!#REF!</definedName>
    <definedName name="_Toc101436328" localSheetId="3">'Table 3  '!$B$3</definedName>
    <definedName name="_Toc101436329" localSheetId="4">'Table 4 '!$B$3</definedName>
    <definedName name="_Toc101436330" localSheetId="5">'Table 5 '!$B$6</definedName>
    <definedName name="_Toc101436331" localSheetId="6">'Table 6 '!$B$3</definedName>
    <definedName name="_Toc101436332" localSheetId="7">'Table 7'!$B$3</definedName>
    <definedName name="_Toc101436333" localSheetId="8">'Table 8 '!$B$2</definedName>
    <definedName name="_Toc101436334" localSheetId="9">'Table 9  '!$B$3</definedName>
    <definedName name="_Toc101436335" localSheetId="10">'Table 10 '!$B$3</definedName>
    <definedName name="_Toc101436337" localSheetId="12">'Table 12  '!$B$2</definedName>
    <definedName name="_Toc101436338" localSheetId="13">'Table 13 '!$C$3</definedName>
    <definedName name="_Toc101436340" localSheetId="17">'Table 17'!#REF!</definedName>
    <definedName name="_Toc101436341" localSheetId="18">'Table 18'!$C$3</definedName>
    <definedName name="_Toc101436342" localSheetId="19">'Table 19'!$B$2</definedName>
    <definedName name="_Toc101436345" localSheetId="20">'Table 20'!$B$3</definedName>
    <definedName name="_Toc101436346" localSheetId="21">'Table 21'!$C$2</definedName>
    <definedName name="_Toc101436347" localSheetId="22">'Table 22'!$B$2</definedName>
    <definedName name="_Toc101436348" localSheetId="23">'Table 23 '!#REF!</definedName>
    <definedName name="_Toc101436349" localSheetId="24">'Table 24 '!$B$2</definedName>
    <definedName name="_Toc101436350" localSheetId="73">'Figure 13'!#REF!</definedName>
    <definedName name="_Toc101436350" localSheetId="25">'Table 25  '!#REF!</definedName>
    <definedName name="_Toc101436351" localSheetId="26">'Table 26'!#REF!</definedName>
    <definedName name="_Toc101436352" localSheetId="27">'Table 27 '!#REF!</definedName>
    <definedName name="_Toc101436353" localSheetId="28">'Table 28 '!#REF!</definedName>
    <definedName name="_Toc101436354" localSheetId="29">'Table 29 '!#REF!</definedName>
    <definedName name="_Toc101436356" localSheetId="31">'Table 31 '!#REF!</definedName>
    <definedName name="_Toc101436357" localSheetId="32">'Table 32 '!#REF!</definedName>
    <definedName name="_Toc101436358" localSheetId="33">'Table 33 '!#REF!</definedName>
    <definedName name="_Toc101436359" localSheetId="34">'Table 34 '!#REF!</definedName>
    <definedName name="_Toc101436360" localSheetId="35">'Table 35 '!#REF!</definedName>
    <definedName name="_Toc101436361" localSheetId="36">'Table 36 '!#REF!</definedName>
    <definedName name="_Toc101436362" localSheetId="37">'Table 37 '!#REF!</definedName>
    <definedName name="_Toc101436363" localSheetId="38">'Table 38 '!#REF!</definedName>
    <definedName name="_Toc101436364" localSheetId="39">'Table 39 '!#REF!</definedName>
    <definedName name="_Toc101436365" localSheetId="40">'Table 40 '!#REF!</definedName>
    <definedName name="_Toc101436366" localSheetId="41">'Table 41 '!#REF!</definedName>
    <definedName name="_Toc101436368" localSheetId="43">'Table 43 '!#REF!</definedName>
    <definedName name="_Toc101436369" localSheetId="44">'Table 44  '!#REF!</definedName>
    <definedName name="_Toc101436370" localSheetId="45">'Table 45 '!#REF!</definedName>
    <definedName name="_Toc101436371" localSheetId="46">'Table 46 '!#REF!</definedName>
    <definedName name="_Toc101436372" localSheetId="47">'Table 47  '!#REF!</definedName>
    <definedName name="_Toc101436373" localSheetId="48">'Table 48 '!#REF!</definedName>
    <definedName name="_Toc101436374" localSheetId="49">'Table 49 '!#REF!</definedName>
    <definedName name="_Toc101436375" localSheetId="50">'Table 50 '!#REF!</definedName>
    <definedName name="_Toc135835519" localSheetId="61">'Figure 1'!$B$2</definedName>
    <definedName name="_Toc135835521" localSheetId="63">'Figure 3'!$B$3</definedName>
    <definedName name="_Toc135835523" localSheetId="65">'Figure 5'!$B$4</definedName>
    <definedName name="_Toc135835524" localSheetId="66">'Figure 6'!$C$3</definedName>
    <definedName name="_Toc135835525" localSheetId="67">'Figure 7'!$B$3</definedName>
    <definedName name="_Toc135835526" localSheetId="68">'Figure 8'!$B$2</definedName>
    <definedName name="_Toc135835527" localSheetId="69">'Figure 9'!$C$7</definedName>
    <definedName name="_Toc135835528" localSheetId="70">'Figure 10'!$B$2</definedName>
    <definedName name="_Toc135835529" localSheetId="71">'Figure 11'!$B$2</definedName>
    <definedName name="_Toc135835530" localSheetId="72">'Figure 12'!$B$5</definedName>
    <definedName name="_Toc135835531" localSheetId="73">'Figure 13'!$B$4</definedName>
    <definedName name="_Toc135835532" localSheetId="74">'Figure 14'!$B$5</definedName>
    <definedName name="_Toc135835533" localSheetId="75">'Figure 15'!$B$2</definedName>
    <definedName name="_Toc135835534" localSheetId="76">'Figure 16'!$C$3</definedName>
    <definedName name="_Toc135835535" localSheetId="77">'Figure 17'!$C$3</definedName>
    <definedName name="_Toc135835549" localSheetId="0">Contents!#REF!</definedName>
    <definedName name="_Toc135835552" localSheetId="8">'Table 8 '!$B$2</definedName>
    <definedName name="_Toc135835567" localSheetId="23">'Table 23 '!$B$3</definedName>
    <definedName name="_Toc135835568" localSheetId="24">'Table 24 '!$B$4</definedName>
    <definedName name="_Toc135835570" localSheetId="26">'Table 26'!$D$4</definedName>
    <definedName name="_Toc135835572" localSheetId="28">'Table 28 '!$B$3</definedName>
    <definedName name="_Toc135835573" localSheetId="29">'Table 29 '!$B$3</definedName>
    <definedName name="_Toc135835574" localSheetId="30">'Table 30 '!$B$3</definedName>
    <definedName name="_Toc135835575" localSheetId="31">'Table 31 '!$C$4</definedName>
    <definedName name="_Toc135835576" localSheetId="32">'Table 32 '!$C$3</definedName>
    <definedName name="_Toc135835577" localSheetId="33">'Table 33 '!$B$3</definedName>
    <definedName name="_Toc135835578" localSheetId="34">'Table 34 '!$B$2</definedName>
    <definedName name="_Toc135835579" localSheetId="35">'Table 35 '!$B$4</definedName>
    <definedName name="_Toc135835580" localSheetId="36">'Table 36 '!#REF!</definedName>
    <definedName name="_Toc135835581" localSheetId="37">'Table 37 '!$C$6</definedName>
    <definedName name="_Toc135835583" localSheetId="39">'Table 39 '!#REF!</definedName>
    <definedName name="_Toc135835584" localSheetId="40">'Table 40 '!$C$4</definedName>
    <definedName name="_Toc135835585" localSheetId="41">'Table 41 '!$B$3</definedName>
    <definedName name="_Toc135835586" localSheetId="42">'Table 42 '!$C$3</definedName>
    <definedName name="_Toc135835587" localSheetId="43">'Table 43 '!$B$3</definedName>
    <definedName name="_Toc135835588" localSheetId="44">'Table 44  '!$B$2</definedName>
    <definedName name="_Toc135835589" localSheetId="45">'Table 45 '!$D$3</definedName>
    <definedName name="_Toc135835590" localSheetId="46">'Table 46 '!$C$4</definedName>
    <definedName name="_Toc135835591" localSheetId="47">'Table 47  '!$B$3</definedName>
    <definedName name="_Toc135835593" localSheetId="49">'Table 49 '!$C$3</definedName>
    <definedName name="_Toc135835594" localSheetId="50">'Table 50 '!$B$2</definedName>
    <definedName name="_Toc135835595" localSheetId="51">'Table 51'!$C$2</definedName>
    <definedName name="_Toc135835596" localSheetId="52">'Table 52'!$C$5</definedName>
    <definedName name="_Toc135835597" localSheetId="53">'Table 53'!$C$4</definedName>
    <definedName name="_Toc135835598" localSheetId="54">'Table 54'!$C$5</definedName>
    <definedName name="_Toc135835599" localSheetId="55">'Table 55'!$C$3</definedName>
    <definedName name="_Toc135835600" localSheetId="56">'Table 56'!$C$5</definedName>
    <definedName name="_Toc135835601" localSheetId="57">'Table 57'!$C$5</definedName>
    <definedName name="_Toc56412908" localSheetId="0">Contents!#REF!</definedName>
    <definedName name="_Toc70414304" localSheetId="17">'Table 17'!$A$7</definedName>
    <definedName name="_Toc70414348" localSheetId="42">'Table 42 '!#REF!</definedName>
    <definedName name="Accum" localSheetId="15">#REF!</definedName>
    <definedName name="Accum">#REF!</definedName>
    <definedName name="approved" localSheetId="15">#REF!</definedName>
    <definedName name="approved">#REF!</definedName>
    <definedName name="Auditcentre">[2]Dropdowns!$C$1:$C$21</definedName>
    <definedName name="b" localSheetId="15">#REF!</definedName>
    <definedName name="b">#REF!</definedName>
    <definedName name="Consolidated_Refunds_Data">"OFFSET(B2,0,0,counta(B:X),15)"</definedName>
    <definedName name="CurrentTPAs" localSheetId="15">#REF!</definedName>
    <definedName name="CurrentTPAs">#REF!</definedName>
    <definedName name="CUSTDebt" localSheetId="15">#REF!</definedName>
    <definedName name="CUSTDebt">#REF!</definedName>
    <definedName name="DDBREGISTEREDCOMPANIES">'[3]DDB REGISTERED COMPANIES'!$B$3:$C$40</definedName>
    <definedName name="DTDebt" localSheetId="15">#REF!</definedName>
    <definedName name="DTDebt">#REF!</definedName>
    <definedName name="ITXTOTNonfiler" localSheetId="15">#REF!</definedName>
    <definedName name="ITXTOTNonfiler">#REF!</definedName>
    <definedName name="l" localSheetId="15">[1]TemplateWIP!#REF!</definedName>
    <definedName name="l">[1]TemplateWIP!#REF!</definedName>
    <definedName name="MRTNonfiler" localSheetId="15">#REF!</definedName>
    <definedName name="MRTNonfiler">#REF!</definedName>
    <definedName name="PAYE_2013__2019" localSheetId="15">#REF!</definedName>
    <definedName name="PAYE_2013__2019">#REF!</definedName>
    <definedName name="PAYENonfiler" localSheetId="15">#REF!</definedName>
    <definedName name="PAYENonfiler">#REF!</definedName>
    <definedName name="Templet" localSheetId="15">'[4]DT Debt Totals'!#REF!</definedName>
    <definedName name="Templet">'[4]DT Debt Totals'!#REF!</definedName>
    <definedName name="TP_CATEGORY">[2]Dropdowns!$B$1:$B$5</definedName>
    <definedName name="VATDebt" localSheetId="15">#REF!</definedName>
    <definedName name="VATDebt">#REF!</definedName>
    <definedName name="VATNonfiler" localSheetId="15">#REF!</definedName>
    <definedName name="VATNonfiler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5" l="1"/>
  <c r="B37" i="15"/>
  <c r="B36" i="15"/>
  <c r="H37" i="132"/>
  <c r="G37" i="132"/>
  <c r="F37" i="132"/>
  <c r="E37" i="132"/>
  <c r="I36" i="132"/>
  <c r="I37" i="132" s="1"/>
  <c r="S9" i="130"/>
  <c r="R9" i="130"/>
  <c r="Q9" i="130"/>
  <c r="P9" i="130"/>
  <c r="O9" i="130"/>
  <c r="N12" i="98" l="1"/>
  <c r="D7" i="1" l="1"/>
  <c r="E30" i="6" l="1"/>
  <c r="H10" i="4"/>
  <c r="Q12" i="99"/>
  <c r="G18" i="5" l="1"/>
  <c r="D10" i="4"/>
  <c r="E10" i="4"/>
  <c r="F10" i="4"/>
  <c r="G10" i="4"/>
  <c r="C10" i="4"/>
  <c r="E50" i="79" l="1"/>
  <c r="R31" i="13" l="1"/>
  <c r="Q31" i="13"/>
  <c r="E6" i="3"/>
  <c r="E7" i="3"/>
  <c r="E8" i="3"/>
  <c r="E9" i="3"/>
  <c r="E10" i="3"/>
  <c r="E11" i="3"/>
  <c r="E12" i="3"/>
  <c r="E13" i="3"/>
  <c r="E14" i="3"/>
  <c r="E15" i="3"/>
  <c r="E16" i="3"/>
  <c r="F16" i="3"/>
  <c r="H16" i="3"/>
  <c r="D17" i="9" l="1"/>
  <c r="K32" i="7"/>
  <c r="I32" i="7"/>
  <c r="J32" i="7"/>
  <c r="H32" i="7"/>
  <c r="F18" i="5"/>
  <c r="E18" i="5"/>
  <c r="D18" i="5"/>
  <c r="C18" i="5"/>
  <c r="F17" i="9" l="1"/>
  <c r="U6" i="97" l="1"/>
  <c r="U7" i="97"/>
  <c r="U8" i="97"/>
  <c r="U9" i="97"/>
  <c r="U5" i="97"/>
  <c r="S9" i="95" l="1"/>
  <c r="S10" i="95"/>
  <c r="S11" i="95"/>
  <c r="S12" i="95"/>
  <c r="S8" i="95"/>
  <c r="X12" i="91" l="1"/>
  <c r="X11" i="91"/>
  <c r="X10" i="91"/>
  <c r="X13" i="91" s="1"/>
  <c r="K11" i="15" l="1"/>
  <c r="E49" i="79" l="1"/>
  <c r="E48" i="79"/>
  <c r="E47" i="79"/>
  <c r="E46" i="79"/>
  <c r="E45" i="79"/>
  <c r="E44" i="79"/>
  <c r="E43" i="79"/>
  <c r="E42" i="79"/>
  <c r="E41" i="79"/>
  <c r="E40" i="79"/>
  <c r="E39" i="79"/>
  <c r="E38" i="79"/>
  <c r="E37" i="79"/>
  <c r="E36" i="79"/>
  <c r="E35" i="79"/>
  <c r="E34" i="79"/>
  <c r="E33" i="79"/>
  <c r="E32" i="79"/>
  <c r="E31" i="79"/>
  <c r="E30" i="79"/>
  <c r="E29" i="79"/>
  <c r="F29" i="7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RCS - JONATHAN MSONI</author>
  </authors>
  <commentList>
    <comment ref="B4" authorId="0" shapeId="0" xr:uid="{149166B4-B2B6-4480-8567-0346124ECF2C}">
      <text>
        <r>
          <rPr>
            <b/>
            <sz val="9"/>
            <color indexed="81"/>
            <rFont val="Tahoma"/>
            <family val="2"/>
          </rPr>
          <t>RCS - JONATHAN MSONI:</t>
        </r>
        <r>
          <rPr>
            <sz val="9"/>
            <color indexed="81"/>
            <rFont val="Tahoma"/>
            <family val="2"/>
          </rPr>
          <t xml:space="preserve">
table to be revised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RCS - JONATHAN MSONI</author>
  </authors>
  <commentList>
    <comment ref="C45" authorId="0" shapeId="0" xr:uid="{3ECAAAEF-2073-473A-A5C7-9C6EFD5B8EC5}">
      <text>
        <r>
          <rPr>
            <b/>
            <sz val="9"/>
            <color indexed="81"/>
            <rFont val="Tahoma"/>
            <family val="2"/>
          </rPr>
          <t>RCS - JONATHAN MSONI:</t>
        </r>
        <r>
          <rPr>
            <sz val="9"/>
            <color indexed="81"/>
            <rFont val="Tahoma"/>
            <family val="2"/>
          </rPr>
          <t xml:space="preserve">
gotten from annual report
</t>
        </r>
      </text>
    </comment>
    <comment ref="C46" authorId="0" shapeId="0" xr:uid="{79EEECD4-36D4-4D0C-8AED-2A99AE8862A0}">
      <text>
        <r>
          <rPr>
            <b/>
            <sz val="9"/>
            <color indexed="81"/>
            <rFont val="Tahoma"/>
            <family val="2"/>
          </rPr>
          <t>RCS - JONATHAN MSONI:</t>
        </r>
        <r>
          <rPr>
            <sz val="9"/>
            <color indexed="81"/>
            <rFont val="Tahoma"/>
            <family val="2"/>
          </rPr>
          <t xml:space="preserve">
from annual report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762D714-902D-4351-BEBE-DCF28A0B9F28}" keepAlive="1" name="Query - Tax Statistics 2021- Excel xlsx" description="Connection to the 'Tax Statistics 2021- Excel xlsx' query in the workbook." type="5" refreshedVersion="6" background="1">
    <dbPr connection="Provider=Microsoft.Mashup.OleDb.1;Data Source=$Workbook$;Location=Tax Statistics 2021- Excel xlsx;Extended Properties=&quot;&quot;" command="SELECT * FROM [Tax Statistics 2021- Excel xlsx]"/>
  </connection>
  <connection id="2" xr16:uid="{D639935A-8608-41E3-8496-D0626E791772}" keepAlive="1" name="Query - Tax Statistics 2021- Excel xlsx (2)" description="Connection to the 'Tax Statistics 2021- Excel xlsx (2)' query in the workbook." type="5" refreshedVersion="6" background="1" saveData="1">
    <dbPr connection="Provider=Microsoft.Mashup.OleDb.1;Data Source=$Workbook$;Location=Tax Statistics 2021- Excel xlsx (2);Extended Properties=&quot;&quot;" command="SELECT * FROM [Tax Statistics 2021- Excel xlsx (2)]"/>
  </connection>
  <connection id="3" xr16:uid="{5BF51B63-0A4A-44B1-A996-7DC4AF7EF517}" keepAlive="1" name="Query - Tax Statistics 2021- Excel xlsx (3)" description="Connection to the 'Tax Statistics 2021- Excel xlsx (3)' query in the workbook." type="5" refreshedVersion="6" background="1">
    <dbPr connection="Provider=Microsoft.Mashup.OleDb.1;Data Source=$Workbook$;Location=Tax Statistics 2021- Excel xlsx (3);Extended Properties=&quot;&quot;" command="SELECT * FROM [Tax Statistics 2021- Excel xlsx (3)]"/>
  </connection>
  <connection id="4" xr16:uid="{8524BBE3-AE02-4220-8361-37C461FA87FD}" keepAlive="1" name="Query - Tax Statistics 2021- Excel xlsx (4)" description="Connection to the 'Tax Statistics 2021- Excel xlsx (4)' query in the workbook." type="5" refreshedVersion="6" background="1">
    <dbPr connection="Provider=Microsoft.Mashup.OleDb.1;Data Source=$Workbook$;Location=Tax Statistics 2021- Excel xlsx (4);Extended Properties=&quot;&quot;" command="SELECT * FROM [Tax Statistics 2021- Excel xlsx (4)]"/>
  </connection>
  <connection id="5" xr16:uid="{7D0D2A4F-2913-4349-A48B-88F5DA9D4471}" keepAlive="1" name="Query - Tax Statistics 2021- Excel xlsx (5)" description="Connection to the 'Tax Statistics 2021- Excel xlsx (5)' query in the workbook." type="5" refreshedVersion="6" background="1" saveData="1">
    <dbPr connection="Provider=Microsoft.Mashup.OleDb.1;Data Source=$Workbook$;Location=Tax Statistics 2021- Excel xlsx (5);Extended Properties=&quot;&quot;" command="SELECT * FROM [Tax Statistics 2021- Excel xlsx (5)]"/>
  </connection>
</connections>
</file>

<file path=xl/sharedStrings.xml><?xml version="1.0" encoding="utf-8"?>
<sst xmlns="http://schemas.openxmlformats.org/spreadsheetml/2006/main" count="2200" uniqueCount="717">
  <si>
    <t>Description</t>
  </si>
  <si>
    <t>Count</t>
  </si>
  <si>
    <t>TPIN only (individuals)</t>
  </si>
  <si>
    <t>TPIN with tax account (mostly businesses)</t>
  </si>
  <si>
    <t>TPIN population</t>
  </si>
  <si>
    <t>Province</t>
  </si>
  <si>
    <t>Female</t>
  </si>
  <si>
    <t>Male</t>
  </si>
  <si>
    <t>Total</t>
  </si>
  <si>
    <t>Central Province</t>
  </si>
  <si>
    <t>Copperbelt Province</t>
  </si>
  <si>
    <t>Eastern Province</t>
  </si>
  <si>
    <t>Luapula Province</t>
  </si>
  <si>
    <t>Lusaka Province</t>
  </si>
  <si>
    <t>Muchinga Province</t>
  </si>
  <si>
    <t>North Western Province</t>
  </si>
  <si>
    <t>Northern Province</t>
  </si>
  <si>
    <t>Southern Province</t>
  </si>
  <si>
    <t>Western Province</t>
  </si>
  <si>
    <t>Tax Type</t>
  </si>
  <si>
    <t>Income Tax</t>
  </si>
  <si>
    <t>Pay As You Earn</t>
  </si>
  <si>
    <t>Turnover Tax</t>
  </si>
  <si>
    <t>Value Added Tax</t>
  </si>
  <si>
    <t>[1] Cumulative year on year</t>
  </si>
  <si>
    <t>-</t>
  </si>
  <si>
    <t>ISIC Section</t>
  </si>
  <si>
    <t>Economic Sector</t>
  </si>
  <si>
    <t>Primary</t>
  </si>
  <si>
    <t>A</t>
  </si>
  <si>
    <t>Agriculture, forestry and fishing</t>
  </si>
  <si>
    <t>B</t>
  </si>
  <si>
    <t>Mining and Quarrying</t>
  </si>
  <si>
    <t>Secondary</t>
  </si>
  <si>
    <t>C</t>
  </si>
  <si>
    <t>Manufacturing</t>
  </si>
  <si>
    <t>D</t>
  </si>
  <si>
    <t>Electricity, gas, steam and air conditioning supply</t>
  </si>
  <si>
    <t>E</t>
  </si>
  <si>
    <t>Water supply; sewerage, waste management and remediation</t>
  </si>
  <si>
    <t>F</t>
  </si>
  <si>
    <t>Construction</t>
  </si>
  <si>
    <t>Tertiary</t>
  </si>
  <si>
    <t>G</t>
  </si>
  <si>
    <t>Wholesale and retail trade; repair of motor vehicles and motorcycles</t>
  </si>
  <si>
    <t>H</t>
  </si>
  <si>
    <t>Transportation and storage</t>
  </si>
  <si>
    <t>I</t>
  </si>
  <si>
    <t>Accommodation and food service activities</t>
  </si>
  <si>
    <t>J</t>
  </si>
  <si>
    <t>Information and communication</t>
  </si>
  <si>
    <t>K</t>
  </si>
  <si>
    <t>Financial and insurance activities</t>
  </si>
  <si>
    <t>L</t>
  </si>
  <si>
    <t>Real estate activities</t>
  </si>
  <si>
    <t>M</t>
  </si>
  <si>
    <t>Professional, scientific and technical activities</t>
  </si>
  <si>
    <t>N</t>
  </si>
  <si>
    <t>Administrative and support service activities</t>
  </si>
  <si>
    <t>O</t>
  </si>
  <si>
    <t>Public administration and defence; compulsory social security</t>
  </si>
  <si>
    <t>P</t>
  </si>
  <si>
    <t>Education</t>
  </si>
  <si>
    <t>Q</t>
  </si>
  <si>
    <t>Human health and social work activities</t>
  </si>
  <si>
    <t>R</t>
  </si>
  <si>
    <t>Arts, entertainment and recreation</t>
  </si>
  <si>
    <t>S</t>
  </si>
  <si>
    <t>Other service activities</t>
  </si>
  <si>
    <t>T</t>
  </si>
  <si>
    <t>Activities of extraterritorial organizations and bodies</t>
  </si>
  <si>
    <t>U</t>
  </si>
  <si>
    <t>Activities of households as employers; undifferentiated goods- and services- producing activities of households for own use</t>
  </si>
  <si>
    <t>Unclassified/Individuals</t>
  </si>
  <si>
    <t>PAYE</t>
  </si>
  <si>
    <t>VAT</t>
  </si>
  <si>
    <t>Gender</t>
  </si>
  <si>
    <t>Region</t>
  </si>
  <si>
    <t xml:space="preserve"> Region</t>
  </si>
  <si>
    <t>[1] Includes sole traders registered under the voluntary VAT registration scheme</t>
  </si>
  <si>
    <t>Table 13 Individuals registered for turnover tax classified by economic sector and gender</t>
  </si>
  <si>
    <t>Primary Sector</t>
  </si>
  <si>
    <t>Mining and quarrying</t>
  </si>
  <si>
    <t>Secondary Sector</t>
  </si>
  <si>
    <t>Water supply; sewerage, waste management and remediation activities</t>
  </si>
  <si>
    <t>Tertiary Sector</t>
  </si>
  <si>
    <t>Activities of households as employers of domestic personnel</t>
  </si>
  <si>
    <t>Grand Total</t>
  </si>
  <si>
    <t>Tax Category</t>
  </si>
  <si>
    <t>Legislation</t>
  </si>
  <si>
    <t>Tax Types</t>
  </si>
  <si>
    <t>Income Tax, Chapter 323 of the laws of Zambia</t>
  </si>
  <si>
    <t>Corporate Income Tax</t>
  </si>
  <si>
    <t>Personal Income Tax</t>
  </si>
  <si>
    <t>Withholding Tax</t>
  </si>
  <si>
    <t>Mineral Royalty</t>
  </si>
  <si>
    <t>Presumptive Tax</t>
  </si>
  <si>
    <t>Base Tax</t>
  </si>
  <si>
    <t>Property Transfer Tax Act, Cap 340 of the Laws of Zambia and Subsidiary Legislation[1]</t>
  </si>
  <si>
    <t>Property Transfer Tax</t>
  </si>
  <si>
    <t>Value Added Tax Act, Cap 331 of the Laws of Zambia and</t>
  </si>
  <si>
    <t>Subsidiary Legislation[2]</t>
  </si>
  <si>
    <t>Domestic VAT</t>
  </si>
  <si>
    <t>Import VAT</t>
  </si>
  <si>
    <t>Customs and Excise Act Cap 322 of the Laws of Zambia and</t>
  </si>
  <si>
    <t>Subsidiary Legislation</t>
  </si>
  <si>
    <t>Customs duty</t>
  </si>
  <si>
    <t>Excise Duty</t>
  </si>
  <si>
    <t>Export duty</t>
  </si>
  <si>
    <t>Carbon Emission Surtax</t>
  </si>
  <si>
    <t>[1] This includes Statutory Instruments and Commissioner General’s Rules.</t>
  </si>
  <si>
    <t>[2] This includes Statutory Instruments and Commissioner General’s Rules.</t>
  </si>
  <si>
    <t>Year</t>
  </si>
  <si>
    <t>Tax Revenue</t>
  </si>
  <si>
    <t xml:space="preserve"> Amount </t>
  </si>
  <si>
    <t>% of Total</t>
  </si>
  <si>
    <t>Amount</t>
  </si>
  <si>
    <t xml:space="preserve"> (A) </t>
  </si>
  <si>
    <t>(B)</t>
  </si>
  <si>
    <t>(C)</t>
  </si>
  <si>
    <t>(D)</t>
  </si>
  <si>
    <t>[1] Direct taxes consist of company income tax, pay as you earn, withholding taxes, turnover tax, presumptive tax and property transfer taxes</t>
  </si>
  <si>
    <t>[2] Indirect taxes consist of local and import excise duties, local and import fuel levy, rural electrification levy, domestic and import VAT and insurance premium levy</t>
  </si>
  <si>
    <t>[3] Trade taxes consist of import duty, export duty and carbon tax</t>
  </si>
  <si>
    <t xml:space="preserve">[4] Extraction royalties consist of mineral royalties </t>
  </si>
  <si>
    <t>Direct Taxes</t>
  </si>
  <si>
    <t>Indirect Taxes</t>
  </si>
  <si>
    <t>Trade Taxes</t>
  </si>
  <si>
    <t>Extraction Royalties</t>
  </si>
  <si>
    <t>Extraction Royalty</t>
  </si>
  <si>
    <t>Insurance Premium Levy</t>
  </si>
  <si>
    <t>Export Duty</t>
  </si>
  <si>
    <t>Carbon Tax</t>
  </si>
  <si>
    <t>Others</t>
  </si>
  <si>
    <t>Target/Out-turn</t>
  </si>
  <si>
    <t>DIRECT TAXES</t>
  </si>
  <si>
    <t>INDIRECT TAXES</t>
  </si>
  <si>
    <t>TRADE TAXES</t>
  </si>
  <si>
    <t>Total Direct Taxes</t>
  </si>
  <si>
    <t>o/w Company Tax</t>
  </si>
  <si>
    <t>Total Indirect Taxes</t>
  </si>
  <si>
    <t>o/w Excise Duties</t>
  </si>
  <si>
    <t>Domestic and import VAT</t>
  </si>
  <si>
    <t>Total Trade Taxes</t>
  </si>
  <si>
    <t>Carbon tax</t>
  </si>
  <si>
    <t>o/w Import Tariffs</t>
  </si>
  <si>
    <t>o/w Export Duty</t>
  </si>
  <si>
    <t>Target</t>
  </si>
  <si>
    <t>Out-turn</t>
  </si>
  <si>
    <t>Total revenue</t>
  </si>
  <si>
    <t>Extractive Royalties</t>
  </si>
  <si>
    <t>Section</t>
  </si>
  <si>
    <t>Economic Sectors</t>
  </si>
  <si>
    <t>% of Revenue</t>
  </si>
  <si>
    <t>Unclassified/Individual</t>
  </si>
  <si>
    <t>e-Payment</t>
  </si>
  <si>
    <t>Cash or RTGS or Cheque</t>
  </si>
  <si>
    <t>1. Company tax</t>
  </si>
  <si>
    <t>2. PAYE</t>
  </si>
  <si>
    <t>3. Withholding taxes &amp; others</t>
  </si>
  <si>
    <t>B. Excise taxes</t>
  </si>
  <si>
    <t>Total refunds</t>
  </si>
  <si>
    <t>Income Tax Band[1]</t>
  </si>
  <si>
    <t>K39,600.00 and below</t>
  </si>
  <si>
    <t>K39,600.01 - K49,200.00</t>
  </si>
  <si>
    <t>K49,200.01 - K74,400.00</t>
  </si>
  <si>
    <t>K74,400.01 and above</t>
  </si>
  <si>
    <t xml:space="preserve"> K48,000.00 and below</t>
  </si>
  <si>
    <t xml:space="preserve"> K48,000.01-K57,600.00</t>
  </si>
  <si>
    <t xml:space="preserve"> K57,600.01-K82,800</t>
  </si>
  <si>
    <t xml:space="preserve"> K82,800.01 and above</t>
  </si>
  <si>
    <t>[1] Annual income tax bands</t>
  </si>
  <si>
    <t>K39,600.00 and Below</t>
  </si>
  <si>
    <t>TOTAL</t>
  </si>
  <si>
    <t>No. of Importers</t>
  </si>
  <si>
    <t>No. of Entries</t>
  </si>
  <si>
    <t>No. of Exporters</t>
  </si>
  <si>
    <t>Totals</t>
  </si>
  <si>
    <t>SECTION DESCRIPTION</t>
  </si>
  <si>
    <t>Live animals; animal products</t>
  </si>
  <si>
    <t>II</t>
  </si>
  <si>
    <t>Vegetable products</t>
  </si>
  <si>
    <t>III</t>
  </si>
  <si>
    <t>Animal or Vegetable Fats and Oils and Their Cleavage products; Prepared Edible Fats; Animal or Vegetable Waxes</t>
  </si>
  <si>
    <t>IV</t>
  </si>
  <si>
    <t>Prepared foodstuffs; beverages, spirits and vinegar; tobacco and manufactured tobacco substitutes</t>
  </si>
  <si>
    <t>V</t>
  </si>
  <si>
    <t>Mineral products</t>
  </si>
  <si>
    <t>VI</t>
  </si>
  <si>
    <t>Products of The Chemical or Allied Industries</t>
  </si>
  <si>
    <t>VII</t>
  </si>
  <si>
    <t>Plastics and Articles Thereof; Rubber and Articles thereof</t>
  </si>
  <si>
    <t>VIII</t>
  </si>
  <si>
    <t>Raw Hides and Skins, Leather, Fur skins And Articles thereof; Saddlery and Harness; Travel Goods, Handbags and Similar Containers; Articles of Animal Gut (Other Than Silk-Worm Gut)</t>
  </si>
  <si>
    <t>IX</t>
  </si>
  <si>
    <t>Wood and Articles of Wood; Wood Charcoal; Cork And articles Of Cork; Manufactures of Straw, Of Esparto or of other Plaiting Materials; Basket ware And Wickerwork</t>
  </si>
  <si>
    <t>X</t>
  </si>
  <si>
    <t>Pulp of Wood or Of Other Fibrous Cellulosic Material; Recovered (Waste and Scrap) Paper or Paperboard; Paper and Paperboard and Articles Thereof</t>
  </si>
  <si>
    <t>XI</t>
  </si>
  <si>
    <t>Textiles and textile articles</t>
  </si>
  <si>
    <t>XII</t>
  </si>
  <si>
    <t>Footwear, Headgear, Umbrellas, Sun Umbrellas, Walking-Sticks, Seat-Sticks, Whips, Riding-Crops and Parts Thereof; Prepared Feathers and Articles Made Therewith; Artificial flowers; Articles of Human Hair</t>
  </si>
  <si>
    <t>XIII</t>
  </si>
  <si>
    <t>Articles of Stone, Plaster, Cement, Asbestos, Mica Or similar Materials; Ceramic Products; Glass and Glassware</t>
  </si>
  <si>
    <t>XIV</t>
  </si>
  <si>
    <t>Natural or Cultured Pearls, Precious or Semi-Precious stones, Precious Metals, Metals Clad with Precious Metal and Articles Thereof; Imitation Jewellery; Coin</t>
  </si>
  <si>
    <t>XV</t>
  </si>
  <si>
    <t>Base metals and articles of base metal</t>
  </si>
  <si>
    <t>XVI</t>
  </si>
  <si>
    <t>XVII</t>
  </si>
  <si>
    <t>Vehicles, Aircraft, Vessels and Associated Transport equipment</t>
  </si>
  <si>
    <t>XVIII</t>
  </si>
  <si>
    <t>Optical, Photographic, Cinematographic, Measuring, Checking, Precision, Medical or Surgical Instruments And apparatus; Clocks and Watches; Musical Instruments; Parts and Accessories Thereof</t>
  </si>
  <si>
    <t>XIX</t>
  </si>
  <si>
    <t>Arms and ammunition; parts and accessories thereof</t>
  </si>
  <si>
    <t>XX</t>
  </si>
  <si>
    <t>Miscellaneous manufactured articles</t>
  </si>
  <si>
    <t>XXI</t>
  </si>
  <si>
    <t>Works of art, collectors' pieces and antiques</t>
  </si>
  <si>
    <t>XXII</t>
  </si>
  <si>
    <t>Additional Zambian special transactions tariff</t>
  </si>
  <si>
    <t>SECTION</t>
  </si>
  <si>
    <t>Live Animals; Animal Products</t>
  </si>
  <si>
    <t>Vegetable Products</t>
  </si>
  <si>
    <t>Mineral Products</t>
  </si>
  <si>
    <t>Miscellaneous Manufactured Articles</t>
  </si>
  <si>
    <t>Additional Zambian Special Transactions Tariff</t>
  </si>
  <si>
    <t>Activities of households as employers; undifferentiated goods- and services-producing activities of households for own use</t>
  </si>
  <si>
    <t>Unclassified</t>
  </si>
  <si>
    <t>Country</t>
  </si>
  <si>
    <t xml:space="preserve">South Africa </t>
  </si>
  <si>
    <t>China</t>
  </si>
  <si>
    <t>United Arab Emirates</t>
  </si>
  <si>
    <t>India</t>
  </si>
  <si>
    <t>Kuwait</t>
  </si>
  <si>
    <t>Japan</t>
  </si>
  <si>
    <t>United Kingdom</t>
  </si>
  <si>
    <t>United States of America</t>
  </si>
  <si>
    <t>Mauritius</t>
  </si>
  <si>
    <t>Country of Destination</t>
  </si>
  <si>
    <t>Switzerland</t>
  </si>
  <si>
    <t>South Africa (republic of)</t>
  </si>
  <si>
    <t>Singapore</t>
  </si>
  <si>
    <t>Tanzania, united</t>
  </si>
  <si>
    <t>Hong Kong</t>
  </si>
  <si>
    <t>Zimbabwe</t>
  </si>
  <si>
    <t>Namibia</t>
  </si>
  <si>
    <t>Port of Exit</t>
  </si>
  <si>
    <t>Nakonde</t>
  </si>
  <si>
    <t>Victoria Falls</t>
  </si>
  <si>
    <t>Chirundu</t>
  </si>
  <si>
    <t>Katima Mulilo</t>
  </si>
  <si>
    <t>Kazungula</t>
  </si>
  <si>
    <t>Lusaka International Airport</t>
  </si>
  <si>
    <t>Kasumbalesa</t>
  </si>
  <si>
    <t>Chanida</t>
  </si>
  <si>
    <t>Mwami Border Post</t>
  </si>
  <si>
    <t>Mpulungu</t>
  </si>
  <si>
    <t>Point of Entry</t>
  </si>
  <si>
    <t>Katima mulilo</t>
  </si>
  <si>
    <t>Victoria falls</t>
  </si>
  <si>
    <t>Ndola Airport</t>
  </si>
  <si>
    <t>Lufuwa border post</t>
  </si>
  <si>
    <t>Point of Exit</t>
  </si>
  <si>
    <t>Kariba</t>
  </si>
  <si>
    <t>Livingstone Airport</t>
  </si>
  <si>
    <t>Livingstone port office</t>
  </si>
  <si>
    <t>Income Tax Category</t>
  </si>
  <si>
    <t>Mineral processing</t>
  </si>
  <si>
    <t>Manufacturing of products using copper cathodes</t>
  </si>
  <si>
    <t>Manufacturing and other companies</t>
  </si>
  <si>
    <t>Approved Public Benefit Organisation (on income from business)</t>
  </si>
  <si>
    <t>Agro Processing</t>
  </si>
  <si>
    <t>Farming</t>
  </si>
  <si>
    <t>Non-traditional exports - other</t>
  </si>
  <si>
    <t>Chemical manufacture of fertilizer</t>
  </si>
  <si>
    <t>Organic manufacture of fertilizer</t>
  </si>
  <si>
    <t>Trusts, deceased or bankrupt estates</t>
  </si>
  <si>
    <t>Rural enterprises</t>
  </si>
  <si>
    <t>Tax chargeable reduced by 1/7 for 5 years</t>
  </si>
  <si>
    <t>Business enterprise operating in a priority sector declared under the Zambia Development Agency Act, 2006 (For ZDA licence holders obtained prior to 11 th October 2013)</t>
  </si>
  <si>
    <t>0% for the first 5 years</t>
  </si>
  <si>
    <t>0% for the first 5 years, starting from the first year profits are returned</t>
  </si>
  <si>
    <t>Rate reduced by 50% from 6-8 years</t>
  </si>
  <si>
    <t>Rate reduced by 50% from 6- 8 years</t>
  </si>
  <si>
    <t>Rate reduced by 50% from 6-8 years, after profits are returned</t>
  </si>
  <si>
    <t>Rate reduced by 25% from 9-10 years</t>
  </si>
  <si>
    <t>Rate reduced by 25% from 9- 10 years</t>
  </si>
  <si>
    <t>Rate reduced by 25% from 9-10 years, after profits are returned</t>
  </si>
  <si>
    <t>No reduced rate after 10th year profits are returned</t>
  </si>
  <si>
    <t>Small and micro enterprise operating in an urban area under the Zambia Development Agency Act, 2006 (For ZDA licence holders obtained prior to 11th October 2013</t>
  </si>
  <si>
    <t>0% for the first 3 years</t>
  </si>
  <si>
    <t>Small and micro enterprise operating in a rural area under the Zambia Development Agency Act, 2006 (For ZDA licence holders obtained prior to 11th October 2013</t>
  </si>
  <si>
    <t>Manufacturing enterprise located in a rural area, Multi Facility Economic Zone or industrial park</t>
  </si>
  <si>
    <t>0 % for the first 5 years from commencement of operations</t>
  </si>
  <si>
    <t>0 % for the first 5 years from commencement of operations.</t>
  </si>
  <si>
    <t>Business enterprise carrying on manufacturing or electricity generation located in a rural area, Multi Facility Economic Zone or Industrial Park (For holders of ZDA licenses obtained after 11th October 2013 but prior to 01st January 2018)</t>
  </si>
  <si>
    <t>Business enterprise operating in a priority sector, multi Facility Economic Zone or Industrial Park under the Zambia Development Act, 2006 (For holders of ZDA licenses obtained between 1st January 2013 and 10th October 2013)</t>
  </si>
  <si>
    <t>0 % for the first 5 years starting from the first year of commencement of operations.</t>
  </si>
  <si>
    <t>Rate reduced by 50% from 6-8 years, starting from the first year of commencement of operations.</t>
  </si>
  <si>
    <t>Rate reduced by 25% from 9-10 years, starting from the first year of commencement of operations.</t>
  </si>
  <si>
    <t>No reduced rate after 10th year starting from the first year of commencement of operations.</t>
  </si>
  <si>
    <t>Rural business, business enterprise operating in a  Multi Facility Economic Zone or Industrial Park declared under the Zambia Development Act 2006 (For ZDA licenses holders obtained between 11th October 2013 to 31st December 2014)</t>
  </si>
  <si>
    <t>0% for the first 5 years from the commencement of operations of the approved investment</t>
  </si>
  <si>
    <t>Business enterprise carrying on manufacturing activities in a rural area, Multi Facility Economic Zone or Industrial Park (For ZDA licence holders obtained between 1st January 2015 and 31st December 2016)</t>
  </si>
  <si>
    <t>Business enterprise carrying on manufacturing or electricity generation located in a rural area, Multi Facility Economic Zone or Industrial Park (For holders of ZDA licenses obtained between 1st January 2017  and 31st December 2017)</t>
  </si>
  <si>
    <t>Business enterprise operating in a priority sector declared under the Zambia Development Agency Act, 2006 (For ZDA licence holders obtained on or after to 1st January 2018)</t>
  </si>
  <si>
    <t>Claim on a straight line basis, wear and tear at an accelerated rate, not exceeding 100% in respect of any new implement, plant or machinery acquired and used by the business for the purposes of that business</t>
  </si>
  <si>
    <t>Electronic communication business: First K250, 000</t>
  </si>
  <si>
    <t>Above K250, 000</t>
  </si>
  <si>
    <t>Charge Year</t>
  </si>
  <si>
    <t>Categories</t>
  </si>
  <si>
    <t>Dividends (Final Tax)</t>
  </si>
  <si>
    <t>Dividends (Resident)</t>
  </si>
  <si>
    <t>Dividends (Non-Resident)</t>
  </si>
  <si>
    <t>Dividends paid by a company carrying on mining operations</t>
  </si>
  <si>
    <t>Dividends paid to an individual by a company listed on the Lusaka Stock Exchange (LUSE)</t>
  </si>
  <si>
    <t>Dividends paid by a company engaged in the assembly of motor assembly, motor cycles and bicycles</t>
  </si>
  <si>
    <t>0 (First 5 years)</t>
  </si>
  <si>
    <t>Dividends declared from farming income</t>
  </si>
  <si>
    <t>Dividends paid by a manufacturing enterprise located in a rural area, Multi Facility Economic Zone or industrial park</t>
  </si>
  <si>
    <t>Dividends paid by a business enterprise operating in a priority sector declared under the Zambia Development Act, 2006 for ZDA licence holders obtained prior to 1st January 2013</t>
  </si>
  <si>
    <t>0% for the first 5 years from the year profits are declared</t>
  </si>
  <si>
    <t>Dividends paid by a business enterprise operating in a priority sector, Multi Facility Economic Zone or industrial park declared under the Zambia Development Act, 2006 for ZDA licence holders obtained between 1st January 2013 and 10th October 2013</t>
  </si>
  <si>
    <t>0% for the first 5 years from the commencement of operations</t>
  </si>
  <si>
    <t>Dividends paid by a rural business, business enterprise operating in a  Multi Facility Economic Zone or industrial park declared under the Zambia Development Act, 2006 for ZDA licence holders obtained between 11th October 2013 to 31st December 2014</t>
  </si>
  <si>
    <t>Dividends paid by a business enterprise carrying on manufacturing activities in a rural area, Multi Facility Economic Zone or industrial park (for ZDA licence holders obtained between 1st January 2015 to 31st December 2016)</t>
  </si>
  <si>
    <t>Dividends paid by a business enterprise carrying on manufacturing activities or electricity generation located in a rural area, Multi Facility Economic Zone or industrial park (for ZDA licence holders obtained between 1st January 2017 to 31st December 2017)</t>
  </si>
  <si>
    <t>Interest on GRZ bonds (Final Tax for Individuals &amp; Exempt Organisations only)</t>
  </si>
  <si>
    <t>Interest on GRZ bonds and Treasury Bills – Residents (Final Tax for Individua ls &amp; Exempt Organisations only)</t>
  </si>
  <si>
    <t>Interest for individuals (earned from banks or building societies savings and deposit accounts),</t>
  </si>
  <si>
    <t>Interest on Treasury Bills for Individuals (Final Tax)</t>
  </si>
  <si>
    <t>Interest on Treasury Bills (Final Tax for Exempt Organisations)</t>
  </si>
  <si>
    <t>Interest (Residents)</t>
  </si>
  <si>
    <t>Interest (Non-Residents)</t>
  </si>
  <si>
    <t>Other Interest</t>
  </si>
  <si>
    <t>Royalties (Residents)</t>
  </si>
  <si>
    <t>Royalties to Non - Residents</t>
  </si>
  <si>
    <t>Rent (Final Tax)</t>
  </si>
  <si>
    <t>Commissions (Residents)</t>
  </si>
  <si>
    <t>Commissions paid to Non -Resident persons (Final Tax)</t>
  </si>
  <si>
    <t>Public Entertainment Fees for Non - Residents (Final Tax)</t>
  </si>
  <si>
    <t>Management and Consultancy Fees to Residents</t>
  </si>
  <si>
    <t>Management and Consultancy Fees to Non - Residents</t>
  </si>
  <si>
    <t>Management or consultancy fees and interest paid to a non-resident contractor by a business enterprise operating in a priority sector declared under the Zambia Development Agency Act, 2006 (For ZDA licence holders obtained prior to 1st January 2013)</t>
  </si>
  <si>
    <t>0% for the first 5 years from the first date that the payment was due</t>
  </si>
  <si>
    <t>Management or consultancy fees and interest paid to a non-resident contractor by a business enterprise operating in a priority sector, multifacility economic zone and industrial park declared under the Zambia Development Agency Act, 2006 (For ZDA licence holders obtained between 1st January 2013 and 10th October 2013)</t>
  </si>
  <si>
    <t>Payment to Non-Resident Contractors (Final Tax)</t>
  </si>
  <si>
    <t>Payment or Distribution of Branch Profits</t>
  </si>
  <si>
    <t>Payment of Winnings from Gaming, Lotteries and Betting</t>
  </si>
  <si>
    <t>Commodity Royalty</t>
  </si>
  <si>
    <t>Excisable products</t>
  </si>
  <si>
    <t>145% or K240 (whichever is greater) per mille</t>
  </si>
  <si>
    <t>K265 per mille</t>
  </si>
  <si>
    <t>K302 per mille</t>
  </si>
  <si>
    <t>145% or K240 (whichever is greater) per Kg</t>
  </si>
  <si>
    <t>145% or K265 (whichever is greater) per Kg</t>
  </si>
  <si>
    <t>145% or K302 (whichever is greater) per mille</t>
  </si>
  <si>
    <t>60% (Suspended to 40% by SI 81 of 2015)</t>
  </si>
  <si>
    <t>K0.15/Litre</t>
  </si>
  <si>
    <t>Fuel Levy K6.20 per decalitre</t>
  </si>
  <si>
    <t>Fuel Levy K6.60 per dekalitre</t>
  </si>
  <si>
    <t>Excise K11.43 per decalitre, fuel levy K8 .27 per decalitre</t>
  </si>
  <si>
    <t>Excise K12.01 per dekalitre, fuel levy K8.69 per dekalitre</t>
  </si>
  <si>
    <t>Excise K8.70 per 10 kg</t>
  </si>
  <si>
    <t>Excise K9.30 per 10litre</t>
  </si>
  <si>
    <t>Excise K0.45 per kg</t>
  </si>
  <si>
    <t>Excise K0.48 per litre</t>
  </si>
  <si>
    <t>K40 per tonne</t>
  </si>
  <si>
    <t>K4.80 per dekalitre (Suspended by S.I 11 of 2019)</t>
  </si>
  <si>
    <t>K0.30 per litre</t>
  </si>
  <si>
    <t>K1.50 per litre</t>
  </si>
  <si>
    <t>Annual Income Bands (ZMW)</t>
  </si>
  <si>
    <t>K39,600.01 - 49,200.00</t>
  </si>
  <si>
    <t>K49,200.01 - 74,400.00</t>
  </si>
  <si>
    <t>K48,000.00 and Below</t>
  </si>
  <si>
    <t>K48,000.01-K57,600.00</t>
  </si>
  <si>
    <t>K57,600.01-K82,800</t>
  </si>
  <si>
    <t>K82,800.01 and above</t>
  </si>
  <si>
    <t>K0 – K 4,200</t>
  </si>
  <si>
    <t>3% of monthly turnover above K3,000</t>
  </si>
  <si>
    <t>K4,200.01 – K8,300</t>
  </si>
  <si>
    <t>K225 per month + 3% of monthly turnover above K4,200</t>
  </si>
  <si>
    <t>K8,300.01 – K 12,500</t>
  </si>
  <si>
    <t>K400 per month + 3% of monthly turnover above K8,300</t>
  </si>
  <si>
    <t>K12,500.01 – K16,500</t>
  </si>
  <si>
    <t>K575 per month + 3% of monthly turnover above K12,500</t>
  </si>
  <si>
    <t>K16,500.01 – K20,800</t>
  </si>
  <si>
    <t>K800 per month + 3% of monthly turnover above K16,500</t>
  </si>
  <si>
    <t>Above K20,800</t>
  </si>
  <si>
    <t>K1,025 per month + 3% of monthly turnover above K20,800</t>
  </si>
  <si>
    <t>Flat rate</t>
  </si>
  <si>
    <t>Norm Price Range Mineral Royalty Rate</t>
  </si>
  <si>
    <t>Base Metals (Other than Copper)</t>
  </si>
  <si>
    <t>5% of norm value</t>
  </si>
  <si>
    <t>Energy and Industrial Minerals</t>
  </si>
  <si>
    <t>5% of gross value</t>
  </si>
  <si>
    <t>Gemstones</t>
  </si>
  <si>
    <t>6% of gross value</t>
  </si>
  <si>
    <t>Precious Metals</t>
  </si>
  <si>
    <t>6 % of norm value</t>
  </si>
  <si>
    <t>Cobalt and Vanadium</t>
  </si>
  <si>
    <t>8 % of norm value</t>
  </si>
  <si>
    <t>BACK TO CONTENTS</t>
  </si>
  <si>
    <t>BACK TO CONTENT</t>
  </si>
  <si>
    <t>CONTENTS</t>
  </si>
  <si>
    <t>DRC</t>
  </si>
  <si>
    <t>Tax buoyancy is an indicator to measure efficiency and responsiveness of revenue mobilization in response to growth in the Gross domestic product. A tax is said to be buoyant if the tax revenues increases more than proportionately in response to a rise in national income or output.</t>
  </si>
  <si>
    <t>Nominal GDP (K'Million)</t>
  </si>
  <si>
    <t>Revenue Bouyancy</t>
  </si>
  <si>
    <t>Average Bouyancy</t>
  </si>
  <si>
    <t>2021*</t>
  </si>
  <si>
    <t>  332,223.2</t>
  </si>
  <si>
    <t>[1] Tax buoyancy is an indicator to measure efficiency and responsiveness of revenue mobilization in response to growth in the Gross domestic product. A tax is said to be buoyant if the tax revenues increases more than proportionately in response to a rise in national income or output.</t>
  </si>
  <si>
    <t>Rental Income Tax</t>
  </si>
  <si>
    <t>Figure 2 Percentage composition of the headline taxes 2018 to 2022 (K’ million)</t>
  </si>
  <si>
    <t>Value</t>
  </si>
  <si>
    <t>K54,000 and Below</t>
  </si>
  <si>
    <t>K54,000 - K57,600</t>
  </si>
  <si>
    <t>K57,600 - K82,800</t>
  </si>
  <si>
    <t>K82,800 and above</t>
  </si>
  <si>
    <t>Sector</t>
  </si>
  <si>
    <t xml:space="preserve">Primary </t>
  </si>
  <si>
    <t>Table 1 Taxpayer population as at 31 December 2022</t>
  </si>
  <si>
    <t>%</t>
  </si>
  <si>
    <t>Wholesale and retail trade</t>
  </si>
  <si>
    <t>Public administration and defense</t>
  </si>
  <si>
    <t>Table 3 Distribution of TPIN without tax account by province and gender as at 31st December 2022</t>
  </si>
  <si>
    <t>Table 6 Distribution of taxpayers with tax accounts by economic sector 2021 and 2022</t>
  </si>
  <si>
    <t>Table 9 Individuals registered for income tax by Gender and province, 2021-2022</t>
  </si>
  <si>
    <t>Table 10 Individuals registered for PAYE by Gender and province, 2021-2022</t>
  </si>
  <si>
    <t>Mining</t>
  </si>
  <si>
    <t>Non-Mining</t>
  </si>
  <si>
    <t>Pay as You Earn</t>
  </si>
  <si>
    <t>Table 14: On time filing compliance by gender on selected tax types</t>
  </si>
  <si>
    <t>Government funding</t>
  </si>
  <si>
    <t>A. Direct taxes</t>
  </si>
  <si>
    <t xml:space="preserve">Excise Duty on plastics </t>
  </si>
  <si>
    <t>VDP Type</t>
  </si>
  <si>
    <t>Non-Taxable</t>
  </si>
  <si>
    <t>Taxable</t>
  </si>
  <si>
    <t>Return Period</t>
  </si>
  <si>
    <t xml:space="preserve">Economic Sector </t>
  </si>
  <si>
    <t xml:space="preserve"> Grand Total </t>
  </si>
  <si>
    <t xml:space="preserve"> Mining </t>
  </si>
  <si>
    <t xml:space="preserve"> Non-Mining </t>
  </si>
  <si>
    <t>K355 per mille</t>
  </si>
  <si>
    <t>K355 per Kg or 145% whichever is higher</t>
  </si>
  <si>
    <t>K4.80 per dekalitre</t>
  </si>
  <si>
    <t>Excise K9.30 per 10 kg</t>
  </si>
  <si>
    <t>K1.50/ltr</t>
  </si>
  <si>
    <t>60% (Suspended to 40% by SI 2 of 2019)</t>
  </si>
  <si>
    <t>(A+B+C+D)</t>
  </si>
  <si>
    <t>  183,613</t>
  </si>
  <si>
    <t>  190,430</t>
  </si>
  <si>
    <t>    84,662</t>
  </si>
  <si>
    <t>    92,641</t>
  </si>
  <si>
    <t>    23,196</t>
  </si>
  <si>
    <t>    25,866</t>
  </si>
  <si>
    <t>    15,729</t>
  </si>
  <si>
    <t>    17,455</t>
  </si>
  <si>
    <t>    11,335</t>
  </si>
  <si>
    <t>    13,304</t>
  </si>
  <si>
    <t>    10,196</t>
  </si>
  <si>
    <t>    11,411</t>
  </si>
  <si>
    <t>       6,027</t>
  </si>
  <si>
    <t>       7,070</t>
  </si>
  <si>
    <t>       5,325</t>
  </si>
  <si>
    <t>       6,144</t>
  </si>
  <si>
    <t>       5,023</t>
  </si>
  <si>
    <t>       6,029</t>
  </si>
  <si>
    <t>       3,175</t>
  </si>
  <si>
    <t>       3,812</t>
  </si>
  <si>
    <t>  348,281</t>
  </si>
  <si>
    <t>  374,162</t>
  </si>
  <si>
    <t>Taxpayer</t>
  </si>
  <si>
    <t>Income Tax Band</t>
  </si>
  <si>
    <t>Percent</t>
  </si>
  <si>
    <t>Figure 1 Gender distribution by TPIN as at 31 December 2022</t>
  </si>
  <si>
    <t>Figure 3 Net tax revenue series 2018-2022 (Nominal, K’ million)</t>
  </si>
  <si>
    <t xml:space="preserve">Figure 5 Percentage distribution of Tax revenue by public and Private sectors, 2018-2022 </t>
  </si>
  <si>
    <t>Figure 6 Tax revenue as a percentage of GDP 2001 – 2022</t>
  </si>
  <si>
    <t xml:space="preserve">Table 1 Taxpayer population (2021-2022) </t>
  </si>
  <si>
    <t xml:space="preserve">Figure 2 Composition of headline taxes 2018 - 2022 </t>
  </si>
  <si>
    <t>Figure 4 Tax Revenue Performance against Target, 2018 – 2022 (K’ Million)</t>
  </si>
  <si>
    <t>Figure 7 Tax type to GDP ratio</t>
  </si>
  <si>
    <t>Figure 8 Tax Revenue Buoyancy , 2001 – 2022</t>
  </si>
  <si>
    <t>Figure 8 Tax revenue buoyancy , 2001 – 2022</t>
  </si>
  <si>
    <t>Figure 9 Sector Contributions to Gross Domestic Collections, 2018 – 2022</t>
  </si>
  <si>
    <t>Figure 10 Cost of collection as a percentage of gross tax revenue 2018-2022</t>
  </si>
  <si>
    <t>Figure 11  Uptake of e-payment 2018 – 2022</t>
  </si>
  <si>
    <t>Figure 12 Total Refund Paid Series, 2018 - 2022 (K’ Millions)</t>
  </si>
  <si>
    <t>Figure 13 Percentage contribution of PAYE by economic sector, 2018 – 2022</t>
  </si>
  <si>
    <r>
      <t>Figure 14 Company Income Tax Revenue by economic sector, 2018 – 2022</t>
    </r>
    <r>
      <rPr>
        <sz val="8"/>
        <rFont val="Rockwell"/>
        <family val="1"/>
      </rPr>
      <t> </t>
    </r>
  </si>
  <si>
    <t>Figure 14 Company Income Tax Revenue by economic sector, 2018 – 2022 </t>
  </si>
  <si>
    <t>Figure 15 Domestic Value Added Tax collections (Gross) by economic sector, 2018 – 2022</t>
  </si>
  <si>
    <t>Figure 16 Composition of import value (CIF) by economic activity 2022</t>
  </si>
  <si>
    <t>Figure 17 Composition of exports (FOB) by economic activities 2022</t>
  </si>
  <si>
    <t>Table 2 Distribution of TPIN with tax accounts by province 2021 - 2022</t>
  </si>
  <si>
    <t>Table 3 Distribution of TPIN without tax account by province and gender 2021 - 2022</t>
  </si>
  <si>
    <t xml:space="preserve"> Table 4 Distribution of tax accounts for selected tax types 2018 to 2022 </t>
  </si>
  <si>
    <t>Table 5 Distribution of tax accounts for selected tax types by province as at 31st December 2022</t>
  </si>
  <si>
    <t>Table 6 Distribution of taxpayers with tax accounts by economic sector 2021-2022</t>
  </si>
  <si>
    <t>Table 7 Distribution of taxpayers with selected tax accounts by economic sector 2021-2022</t>
  </si>
  <si>
    <t xml:space="preserve">Gender </t>
  </si>
  <si>
    <t xml:space="preserve"> Female </t>
  </si>
  <si>
    <t xml:space="preserve"> Male </t>
  </si>
  <si>
    <t xml:space="preserve"> Count </t>
  </si>
  <si>
    <t>Table 8 Population of TPINs by gender for the period 2021 – 2022</t>
  </si>
  <si>
    <t>Table 10 Distribution of PAYE register by gender and province 2021-2022</t>
  </si>
  <si>
    <t>Table 11 Distribution of turnover tax register by gender and province 2021-2022</t>
  </si>
  <si>
    <t>Table 12  Distribution of VAT register by gender and province  2021-2022</t>
  </si>
  <si>
    <t>Table 15 Payment compliance by gender on selected tax types</t>
  </si>
  <si>
    <t xml:space="preserve">
Table 16 Broad Tax Categories in Zambia</t>
  </si>
  <si>
    <r>
      <t>1.</t>
    </r>
    <r>
      <rPr>
        <b/>
        <sz val="7"/>
        <color rgb="FF000000"/>
        <rFont val="Times New Roman"/>
        <family val="1"/>
      </rPr>
      <t xml:space="preserve">       </t>
    </r>
    <r>
      <rPr>
        <b/>
        <sz val="10.5"/>
        <color rgb="FF000000"/>
        <rFont val="Times"/>
        <family val="1"/>
      </rPr>
      <t>Income Taxes</t>
    </r>
  </si>
  <si>
    <r>
      <t>2.</t>
    </r>
    <r>
      <rPr>
        <b/>
        <sz val="7"/>
        <color rgb="FF000000"/>
        <rFont val="Times New Roman"/>
        <family val="1"/>
      </rPr>
      <t xml:space="preserve">       </t>
    </r>
    <r>
      <rPr>
        <b/>
        <sz val="10.5"/>
        <color rgb="FF000000"/>
        <rFont val="Times"/>
        <family val="1"/>
      </rPr>
      <t>Property Taxes</t>
    </r>
  </si>
  <si>
    <r>
      <t>3.</t>
    </r>
    <r>
      <rPr>
        <b/>
        <sz val="7"/>
        <color rgb="FF000000"/>
        <rFont val="Times New Roman"/>
        <family val="1"/>
      </rPr>
      <t xml:space="preserve">       </t>
    </r>
    <r>
      <rPr>
        <b/>
        <sz val="10.5"/>
        <color rgb="FF000000"/>
        <rFont val="Times"/>
        <family val="1"/>
      </rPr>
      <t>Value Added Tax</t>
    </r>
  </si>
  <si>
    <r>
      <t>4.</t>
    </r>
    <r>
      <rPr>
        <b/>
        <sz val="7"/>
        <color rgb="FF000000"/>
        <rFont val="Times New Roman"/>
        <family val="1"/>
      </rPr>
      <t xml:space="preserve">       </t>
    </r>
    <r>
      <rPr>
        <b/>
        <sz val="10.5"/>
        <color rgb="FF000000"/>
        <rFont val="Times"/>
        <family val="1"/>
      </rPr>
      <t>Customs, Excise and other duties</t>
    </r>
  </si>
  <si>
    <t>Table 16 Broad Tax Categories in Zambia</t>
  </si>
  <si>
    <t xml:space="preserve">
  Table 17 Net revenues from headline taxes 2018 – 2022 (K’ million</t>
  </si>
  <si>
    <t>Table 17 Net revenues from headline taxes 2018 – 2022 (K’ million)</t>
  </si>
  <si>
    <t>Public sector</t>
  </si>
  <si>
    <t>Private sector</t>
  </si>
  <si>
    <t>Table 20 Tax revenue by Public and Private Sectors, 2018-2022 (K’ million)</t>
  </si>
  <si>
    <t>Company Income Tax</t>
  </si>
  <si>
    <t>Excise duty[1]</t>
  </si>
  <si>
    <t>Value Added Tax[2]</t>
  </si>
  <si>
    <t>Others taxes[3]</t>
  </si>
  <si>
    <r>
      <t>[1]</t>
    </r>
    <r>
      <rPr>
        <sz val="10"/>
        <color theme="1"/>
        <rFont val="Rockwell"/>
        <family val="1"/>
      </rPr>
      <t xml:space="preserve"> Excise duty include local and import excise duty</t>
    </r>
  </si>
  <si>
    <r>
      <t>[2]</t>
    </r>
    <r>
      <rPr>
        <sz val="10"/>
        <color theme="1"/>
        <rFont val="Rockwell"/>
        <family val="1"/>
      </rPr>
      <t xml:space="preserve"> Value Added Tax consists of domestic and import VAT</t>
    </r>
  </si>
  <si>
    <r>
      <t>[3]</t>
    </r>
    <r>
      <rPr>
        <sz val="10.5"/>
        <color theme="1"/>
        <rFont val="Rockwell"/>
        <family val="1"/>
      </rPr>
      <t xml:space="preserve"> Other Taxes include with extraction royalties, withholding taxes, turnover tax, export duty, carbon tax and IPL</t>
    </r>
  </si>
  <si>
    <t>Table 22 Tax type to GDP ratio</t>
  </si>
  <si>
    <t xml:space="preserve">Value           </t>
  </si>
  <si>
    <t xml:space="preserve">Value        </t>
  </si>
  <si>
    <t xml:space="preserve">Value          </t>
  </si>
  <si>
    <t xml:space="preserve">Water supply; sewerage, waste mgt </t>
  </si>
  <si>
    <t xml:space="preserve">Public administration and defence; </t>
  </si>
  <si>
    <t>Activities of households as employers; undifferentiated goods- and services</t>
  </si>
  <si>
    <t>Table 23 Sector contribution to gross domestic collections, 2018 – 2022 (K’ million)</t>
  </si>
  <si>
    <t>BANK TO CONTENT</t>
  </si>
  <si>
    <t>Gross tax revenue</t>
  </si>
  <si>
    <t>Cost of collection as a % of gross tax revenue</t>
  </si>
  <si>
    <t>Table 24 Cost of collection 2018 – 2022 (K’ Million)</t>
  </si>
  <si>
    <t>Mode of payment</t>
  </si>
  <si>
    <t>Table 25 Uptake of e-payment 2018 – 2022</t>
  </si>
  <si>
    <t xml:space="preserve">                       o/w Non-mining company tax</t>
  </si>
  <si>
    <t xml:space="preserve">                       o/w Mining company tax</t>
  </si>
  <si>
    <t>4. Mineral royalty tax</t>
  </si>
  <si>
    <t>1. Excise duties</t>
  </si>
  <si>
    <t>2. Fuel levy</t>
  </si>
  <si>
    <t>C. Value added tax</t>
  </si>
  <si>
    <t>D. Customs refund</t>
  </si>
  <si>
    <t>Table 26 Tax refunds by tax type (K' million) 2018-2022</t>
  </si>
  <si>
    <t>Table 27 Distribution of approved VAT refund claims pending payment (K’ million)</t>
  </si>
  <si>
    <t>Table 28 Paid VAT refunds by economic sector 2018-2022 (K' million)</t>
  </si>
  <si>
    <t>Gross Revenue</t>
  </si>
  <si>
    <t>Table 29 PAYE collections (gross) by economic sector 2018 to 2022 (K’ million)</t>
  </si>
  <si>
    <t>Table 30 Percentage of employees by PAYE Tax Band 2018 – 2022</t>
  </si>
  <si>
    <t>Table 31 Gross emoluments per tax band (K’ million)</t>
  </si>
  <si>
    <t>Gross Revenue </t>
  </si>
  <si>
    <t>% of Revenue </t>
  </si>
  <si>
    <t>Water supply; sewerage, waste mgt</t>
  </si>
  <si>
    <t>Accommodation and food services</t>
  </si>
  <si>
    <t>Activities of households as employers; undifferentiated goods and services</t>
  </si>
  <si>
    <t>Table 32 CIT collections (gross) by economic sector, 2018 -2022 (K’ million)</t>
  </si>
  <si>
    <t>Public administration and defence</t>
  </si>
  <si>
    <t xml:space="preserve">- </t>
  </si>
  <si>
    <t>Table 33 Domestic VAT revenue collection (Gross) by economic sector, 2018 – 2022 (K’ million)</t>
  </si>
  <si>
    <t xml:space="preserve">Activities of households as employers; undifferentiated goods- and services </t>
  </si>
  <si>
    <t>Table 34 Import VAT collections by economic sector</t>
  </si>
  <si>
    <t xml:space="preserve">          -   </t>
  </si>
  <si>
    <t xml:space="preserve">           -   </t>
  </si>
  <si>
    <t>Table 35 Local Excise Duty Revenue collection by economic sector</t>
  </si>
  <si>
    <t>Table 36  Import excise duty by economic sector 2018-2022 (K’million)</t>
  </si>
  <si>
    <t xml:space="preserve"> Table 37 Revenue from environmental taxes (K’ million)</t>
  </si>
  <si>
    <t xml:space="preserve">Motor vehicle age surtax </t>
  </si>
  <si>
    <t>Carbon emission surtax</t>
  </si>
  <si>
    <t xml:space="preserve">Excise Duty on cement </t>
  </si>
  <si>
    <t>Excise Duty hydro-carbon oils</t>
  </si>
  <si>
    <t>Imports[1]</t>
  </si>
  <si>
    <t>Exports[2]</t>
  </si>
  <si>
    <t xml:space="preserve">Value of Imports </t>
  </si>
  <si>
    <t xml:space="preserve">Value of Exports </t>
  </si>
  <si>
    <t>[1] Imports include final importations and re-importations (Import values are based on CIF)</t>
  </si>
  <si>
    <t>[2] Final exports only (Export values are based on FOB)</t>
  </si>
  <si>
    <t>Table 38 Number and value of imports and exports 2018 – 2022 (K’ million)</t>
  </si>
  <si>
    <t>Table 39 Value for duty purposes (VDP) from taxable and non-taxable transactions 2018- 2022 (K’ Million)</t>
  </si>
  <si>
    <t>Table 37 Revenue from environmental taxes (K’ million)</t>
  </si>
  <si>
    <t>Machinery and Mechanical Appliances; Electrical equipment; Parts Thereof; Sound Recorders And reproducers, Television Image and Sound Recorders And reproducers, And Parts and Accessories of Such Articles</t>
  </si>
  <si>
    <t>Table 40 Value of imports by HS section 2018 – 2022 (K’ Million)</t>
  </si>
  <si>
    <t>Prepared Foodstuffs; Beverages, Spirits and Vinegar; Tobacco and Manufactured Tobacco Substitutes</t>
  </si>
  <si>
    <t>Raw Hides and Skins, Leather, Fur 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</si>
  <si>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 ware And Wickerwork</t>
  </si>
  <si>
    <t>Pulp of Wood or of Other Fibrous Cellulosic Material; Recovered (Waste and Scrap) Paper or Paperboard; Paper and Paperboard and Articles Thereof</t>
  </si>
  <si>
    <t>Textiles and Textile Articles</t>
  </si>
  <si>
    <t>Base Metals and Articles of Base Metal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</si>
  <si>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</si>
  <si>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</si>
  <si>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 xml:space="preserve"> -   </t>
  </si>
  <si>
    <t>Works of Art, Collectors' Pieces and Antiques</t>
  </si>
  <si>
    <t> Total</t>
  </si>
  <si>
    <t>Table 41 Value of exports by HS section 2018 - 2022 (K’ Million)</t>
  </si>
  <si>
    <t>Activities of households as employers; undifferentiated goods</t>
  </si>
  <si>
    <t>Table 42 Value of imports (CIF) by economic sector 2018 – 2022 (K’ Million)</t>
  </si>
  <si>
    <t>Table 43 Value of exports by economic sector 2018 – 2022 (K’ Million)</t>
  </si>
  <si>
    <t>Table 44 Imports from major trading partners by CIF value, K’ million</t>
  </si>
  <si>
    <t>Table 45 Exports to major trading partners by FOB value, K’ million</t>
  </si>
  <si>
    <t>BACK TO CONENTS</t>
  </si>
  <si>
    <t>Table 46 Exports by port of exit by FOB 2017 to 2022 (K’ million)</t>
  </si>
  <si>
    <t>Table 47 Value of imports (CIF) by port of entry (K’ million)</t>
  </si>
  <si>
    <t>Table 48 Re-exports by port of exit by FOB (K’ million)</t>
  </si>
  <si>
    <r>
      <t>Table 49 Re-import</t>
    </r>
    <r>
      <rPr>
        <b/>
        <sz val="12"/>
        <rFont val="Rockwell"/>
        <family val="1"/>
      </rPr>
      <t>s</t>
    </r>
    <r>
      <rPr>
        <b/>
        <sz val="12"/>
        <color rgb="FF404040"/>
        <rFont val="Rockwell"/>
        <family val="1"/>
      </rPr>
      <t xml:space="preserve"> by port of exit by CIF (K’ million)</t>
    </r>
  </si>
  <si>
    <t>Table 49 Re-imports by port of exit by CIF (K’ million)</t>
  </si>
  <si>
    <t>Mining operations</t>
  </si>
  <si>
    <t>Mining operations other than industrial minerals</t>
  </si>
  <si>
    <t>Non-traditional exports-agro processing and farming</t>
  </si>
  <si>
    <t>0 % for the first 5 years from commencement of operations of the approved investment.</t>
  </si>
  <si>
    <t>Claim on a straight-line basis, wear and tear at an accelerated rate, not exceeding 100% in respect of any new implement, plant or machinery acquired and used by the business for the purposes of that business</t>
  </si>
  <si>
    <t>Table 50 Income tax rates (%) for 2018 - 2022</t>
  </si>
  <si>
    <t>Interest on GRZ bonds and Treasury Bills – Non-Residents</t>
  </si>
  <si>
    <t>Table 51 Withholding tax rates (%) for 2018 - 2022</t>
  </si>
  <si>
    <t>Table 52 Excise duty rates 2018 – 2022</t>
  </si>
  <si>
    <r>
      <t xml:space="preserve">        </t>
    </r>
    <r>
      <rPr>
        <sz val="10"/>
        <color rgb="FF000000"/>
        <rFont val="Rockwell"/>
        <family val="1"/>
      </rPr>
      <t>i.</t>
    </r>
    <r>
      <rPr>
        <sz val="7"/>
        <color rgb="FF000000"/>
        <rFont val="Times New Roman"/>
        <family val="1"/>
      </rPr>
      <t xml:space="preserve">            </t>
    </r>
    <r>
      <rPr>
        <sz val="10"/>
        <color rgb="FF000000"/>
        <rFont val="Rockwell"/>
        <family val="1"/>
      </rPr>
      <t>Cigarettes</t>
    </r>
  </si>
  <si>
    <r>
      <t xml:space="preserve">      </t>
    </r>
    <r>
      <rPr>
        <sz val="10"/>
        <color rgb="FF000000"/>
        <rFont val="Rockwell"/>
        <family val="1"/>
      </rPr>
      <t>ii.</t>
    </r>
    <r>
      <rPr>
        <sz val="7"/>
        <color rgb="FF000000"/>
        <rFont val="Times New Roman"/>
        <family val="1"/>
      </rPr>
      <t xml:space="preserve">            </t>
    </r>
    <r>
      <rPr>
        <sz val="10"/>
        <color rgb="FF000000"/>
        <rFont val="Rockwell"/>
        <family val="1"/>
      </rPr>
      <t>Pipe Tobacco</t>
    </r>
  </si>
  <si>
    <r>
      <t xml:space="preserve">     </t>
    </r>
    <r>
      <rPr>
        <sz val="10"/>
        <color rgb="FF000000"/>
        <rFont val="Rockwell"/>
        <family val="1"/>
      </rPr>
      <t>iii.</t>
    </r>
    <r>
      <rPr>
        <sz val="7"/>
        <color rgb="FF000000"/>
        <rFont val="Times New Roman"/>
        <family val="1"/>
      </rPr>
      <t xml:space="preserve">            </t>
    </r>
    <r>
      <rPr>
        <sz val="10"/>
        <color rgb="FF000000"/>
        <rFont val="Rockwell"/>
        <family val="1"/>
      </rPr>
      <t>Cutrag &amp; Other tobacco products</t>
    </r>
  </si>
  <si>
    <r>
      <t xml:space="preserve">     </t>
    </r>
    <r>
      <rPr>
        <sz val="10"/>
        <color rgb="FF000000"/>
        <rFont val="Rockwell"/>
        <family val="1"/>
      </rPr>
      <t>iv.</t>
    </r>
    <r>
      <rPr>
        <sz val="7"/>
        <color rgb="FF000000"/>
        <rFont val="Times New Roman"/>
        <family val="1"/>
      </rPr>
      <t xml:space="preserve">            </t>
    </r>
    <r>
      <rPr>
        <sz val="10"/>
        <color rgb="FF000000"/>
        <rFont val="Rockwell"/>
        <family val="1"/>
      </rPr>
      <t>Clear Beer made from malt</t>
    </r>
  </si>
  <si>
    <r>
      <t xml:space="preserve">       </t>
    </r>
    <r>
      <rPr>
        <sz val="10"/>
        <color rgb="FF000000"/>
        <rFont val="Rockwell"/>
        <family val="1"/>
      </rPr>
      <t>v.</t>
    </r>
    <r>
      <rPr>
        <sz val="7"/>
        <color rgb="FF000000"/>
        <rFont val="Times New Roman"/>
        <family val="1"/>
      </rPr>
      <t xml:space="preserve">            </t>
    </r>
    <r>
      <rPr>
        <sz val="10"/>
        <color rgb="FF000000"/>
        <rFont val="Rockwell"/>
        <family val="1"/>
      </rPr>
      <t>Opaque Beer</t>
    </r>
  </si>
  <si>
    <r>
      <t xml:space="preserve">     </t>
    </r>
    <r>
      <rPr>
        <sz val="10"/>
        <color rgb="FF000000"/>
        <rFont val="Rockwell"/>
        <family val="1"/>
      </rPr>
      <t>vi.</t>
    </r>
    <r>
      <rPr>
        <sz val="7"/>
        <color rgb="FF000000"/>
        <rFont val="Times New Roman"/>
        <family val="1"/>
      </rPr>
      <t xml:space="preserve">            </t>
    </r>
    <r>
      <rPr>
        <sz val="10"/>
        <color rgb="FF000000"/>
        <rFont val="Rockwell"/>
        <family val="1"/>
      </rPr>
      <t>Diesel</t>
    </r>
  </si>
  <si>
    <r>
      <t xml:space="preserve">   </t>
    </r>
    <r>
      <rPr>
        <sz val="10"/>
        <color rgb="FF000000"/>
        <rFont val="Rockwell"/>
        <family val="1"/>
      </rPr>
      <t>vii.</t>
    </r>
    <r>
      <rPr>
        <sz val="7"/>
        <color rgb="FF000000"/>
        <rFont val="Times New Roman"/>
        <family val="1"/>
      </rPr>
      <t xml:space="preserve">            </t>
    </r>
    <r>
      <rPr>
        <sz val="10"/>
        <color rgb="FF000000"/>
        <rFont val="Rockwell"/>
        <family val="1"/>
      </rPr>
      <t>Petrol</t>
    </r>
  </si>
  <si>
    <r>
      <t xml:space="preserve"> </t>
    </r>
    <r>
      <rPr>
        <sz val="10"/>
        <color rgb="FF000000"/>
        <rFont val="Rockwell"/>
        <family val="1"/>
      </rPr>
      <t>viii.</t>
    </r>
    <r>
      <rPr>
        <sz val="7"/>
        <color rgb="FF000000"/>
        <rFont val="Times New Roman"/>
        <family val="1"/>
      </rPr>
      <t xml:space="preserve">            </t>
    </r>
    <r>
      <rPr>
        <sz val="10"/>
        <color rgb="FF000000"/>
        <rFont val="Rockwell"/>
        <family val="1"/>
      </rPr>
      <t>Fuel Oil</t>
    </r>
  </si>
  <si>
    <r>
      <t xml:space="preserve">     </t>
    </r>
    <r>
      <rPr>
        <sz val="10"/>
        <color rgb="FF000000"/>
        <rFont val="Rockwell"/>
        <family val="1"/>
      </rPr>
      <t>ix.</t>
    </r>
    <r>
      <rPr>
        <sz val="7"/>
        <color rgb="FF000000"/>
        <rFont val="Times New Roman"/>
        <family val="1"/>
      </rPr>
      <t xml:space="preserve">            </t>
    </r>
    <r>
      <rPr>
        <sz val="10"/>
        <color rgb="FF000000"/>
        <rFont val="Rockwell"/>
        <family val="1"/>
      </rPr>
      <t>Hydrocarbon Gases</t>
    </r>
  </si>
  <si>
    <r>
      <t xml:space="preserve">       </t>
    </r>
    <r>
      <rPr>
        <sz val="10"/>
        <color rgb="FF000000"/>
        <rFont val="Rockwell"/>
        <family val="1"/>
      </rPr>
      <t>x.</t>
    </r>
    <r>
      <rPr>
        <sz val="7"/>
        <color rgb="FF000000"/>
        <rFont val="Times New Roman"/>
        <family val="1"/>
      </rPr>
      <t xml:space="preserve">            </t>
    </r>
    <r>
      <rPr>
        <sz val="10"/>
        <color rgb="FF000000"/>
        <rFont val="Rockwell"/>
        <family val="1"/>
      </rPr>
      <t>Ethyl Alcohol and other spirituous</t>
    </r>
  </si>
  <si>
    <r>
      <t xml:space="preserve">     </t>
    </r>
    <r>
      <rPr>
        <sz val="10"/>
        <color rgb="FF000000"/>
        <rFont val="Rockwell"/>
        <family val="1"/>
      </rPr>
      <t>xi.</t>
    </r>
    <r>
      <rPr>
        <sz val="7"/>
        <color rgb="FF000000"/>
        <rFont val="Times New Roman"/>
        <family val="1"/>
      </rPr>
      <t xml:space="preserve">            </t>
    </r>
    <r>
      <rPr>
        <sz val="10"/>
        <color rgb="FF000000"/>
        <rFont val="Rockwell"/>
        <family val="1"/>
      </rPr>
      <t>Ethyl Alcohol</t>
    </r>
  </si>
  <si>
    <r>
      <t xml:space="preserve">   </t>
    </r>
    <r>
      <rPr>
        <sz val="10"/>
        <color rgb="FF000000"/>
        <rFont val="Rockwell"/>
        <family val="1"/>
      </rPr>
      <t>xii.</t>
    </r>
    <r>
      <rPr>
        <sz val="7"/>
        <color rgb="FF000000"/>
        <rFont val="Times New Roman"/>
        <family val="1"/>
      </rPr>
      <t xml:space="preserve">            </t>
    </r>
    <r>
      <rPr>
        <sz val="10"/>
        <color rgb="FF000000"/>
        <rFont val="Rockwell"/>
        <family val="1"/>
      </rPr>
      <t>Methylated Spirits</t>
    </r>
  </si>
  <si>
    <r>
      <t xml:space="preserve"> </t>
    </r>
    <r>
      <rPr>
        <sz val="10"/>
        <color rgb="FF000000"/>
        <rFont val="Rockwell"/>
        <family val="1"/>
      </rPr>
      <t>xiii.</t>
    </r>
    <r>
      <rPr>
        <sz val="7"/>
        <color rgb="FF000000"/>
        <rFont val="Times New Roman"/>
        <family val="1"/>
      </rPr>
      <t xml:space="preserve">            </t>
    </r>
    <r>
      <rPr>
        <sz val="10"/>
        <color rgb="FF000000"/>
        <rFont val="Rockwell"/>
        <family val="1"/>
      </rPr>
      <t>Wines</t>
    </r>
  </si>
  <si>
    <r>
      <t xml:space="preserve"> </t>
    </r>
    <r>
      <rPr>
        <sz val="10"/>
        <color rgb="FF000000"/>
        <rFont val="Rockwell"/>
        <family val="1"/>
      </rPr>
      <t>xiv.</t>
    </r>
    <r>
      <rPr>
        <sz val="7"/>
        <color rgb="FF000000"/>
        <rFont val="Times New Roman"/>
        <family val="1"/>
      </rPr>
      <t xml:space="preserve">            </t>
    </r>
    <r>
      <rPr>
        <sz val="10"/>
        <color rgb="FF000000"/>
        <rFont val="Rockwell"/>
        <family val="1"/>
      </rPr>
      <t>Airtime</t>
    </r>
  </si>
  <si>
    <r>
      <t xml:space="preserve">   </t>
    </r>
    <r>
      <rPr>
        <sz val="10"/>
        <color rgb="FF000000"/>
        <rFont val="Rockwell"/>
        <family val="1"/>
      </rPr>
      <t>xv.</t>
    </r>
    <r>
      <rPr>
        <sz val="7"/>
        <color rgb="FF000000"/>
        <rFont val="Times New Roman"/>
        <family val="1"/>
      </rPr>
      <t xml:space="preserve">            </t>
    </r>
    <r>
      <rPr>
        <sz val="10"/>
        <color rgb="FF000000"/>
        <rFont val="Rockwell"/>
        <family val="1"/>
      </rPr>
      <t>Electric Energy</t>
    </r>
  </si>
  <si>
    <r>
      <t xml:space="preserve"> </t>
    </r>
    <r>
      <rPr>
        <sz val="10"/>
        <color rgb="FF000000"/>
        <rFont val="Rockwell"/>
        <family val="1"/>
      </rPr>
      <t>xvi.</t>
    </r>
    <r>
      <rPr>
        <sz val="7"/>
        <color rgb="FF000000"/>
        <rFont val="Times New Roman"/>
        <family val="1"/>
      </rPr>
      <t xml:space="preserve">            </t>
    </r>
    <r>
      <rPr>
        <sz val="10"/>
        <color rgb="FF000000"/>
        <rFont val="Rockwell"/>
        <family val="1"/>
      </rPr>
      <t>Cement</t>
    </r>
  </si>
  <si>
    <r>
      <t>xvii.</t>
    </r>
    <r>
      <rPr>
        <sz val="7"/>
        <color rgb="FF000000"/>
        <rFont val="Times New Roman"/>
        <family val="1"/>
      </rPr>
      <t xml:space="preserve">            </t>
    </r>
    <r>
      <rPr>
        <sz val="10"/>
        <color rgb="FF000000"/>
        <rFont val="Rockwell"/>
        <family val="1"/>
      </rPr>
      <t>Aviation Spirit</t>
    </r>
  </si>
  <si>
    <r>
      <t>xviii.</t>
    </r>
    <r>
      <rPr>
        <sz val="7"/>
        <color rgb="FF000000"/>
        <rFont val="Times New Roman"/>
        <family val="1"/>
      </rPr>
      <t xml:space="preserve">            </t>
    </r>
    <r>
      <rPr>
        <sz val="10"/>
        <color rgb="FF000000"/>
        <rFont val="Rockwell"/>
        <family val="1"/>
      </rPr>
      <t>Jet Fuel</t>
    </r>
  </si>
  <si>
    <r>
      <t xml:space="preserve"> </t>
    </r>
    <r>
      <rPr>
        <sz val="10"/>
        <color rgb="FF000000"/>
        <rFont val="Rockwell"/>
        <family val="1"/>
      </rPr>
      <t>xix.</t>
    </r>
    <r>
      <rPr>
        <sz val="7"/>
        <color rgb="FF000000"/>
        <rFont val="Times New Roman"/>
        <family val="1"/>
      </rPr>
      <t xml:space="preserve">            </t>
    </r>
    <r>
      <rPr>
        <sz val="10"/>
        <color rgb="FF000000"/>
        <rFont val="Rockwell"/>
        <family val="1"/>
      </rPr>
      <t>White Spirit</t>
    </r>
  </si>
  <si>
    <r>
      <t xml:space="preserve">   </t>
    </r>
    <r>
      <rPr>
        <sz val="10"/>
        <color rgb="FF000000"/>
        <rFont val="Rockwell"/>
        <family val="1"/>
      </rPr>
      <t>xx.</t>
    </r>
    <r>
      <rPr>
        <sz val="7"/>
        <color rgb="FF000000"/>
        <rFont val="Times New Roman"/>
        <family val="1"/>
      </rPr>
      <t xml:space="preserve">            </t>
    </r>
    <r>
      <rPr>
        <sz val="10"/>
        <color rgb="FF000000"/>
        <rFont val="Rockwell"/>
        <family val="1"/>
      </rPr>
      <t>Kerosene type jet fuel</t>
    </r>
  </si>
  <si>
    <r>
      <t xml:space="preserve"> </t>
    </r>
    <r>
      <rPr>
        <sz val="10"/>
        <color rgb="FF000000"/>
        <rFont val="Rockwell"/>
        <family val="1"/>
      </rPr>
      <t>xxi.</t>
    </r>
    <r>
      <rPr>
        <sz val="7"/>
        <color rgb="FF000000"/>
        <rFont val="Times New Roman"/>
        <family val="1"/>
      </rPr>
      <t xml:space="preserve">            </t>
    </r>
    <r>
      <rPr>
        <sz val="10"/>
        <color rgb="FF000000"/>
        <rFont val="Rockwell"/>
        <family val="1"/>
      </rPr>
      <t>Other Light Oils</t>
    </r>
  </si>
  <si>
    <r>
      <t>xxii.</t>
    </r>
    <r>
      <rPr>
        <sz val="7"/>
        <color rgb="FF000000"/>
        <rFont val="Times New Roman"/>
        <family val="1"/>
      </rPr>
      <t xml:space="preserve">            </t>
    </r>
    <r>
      <rPr>
        <sz val="10"/>
        <color rgb="FF000000"/>
        <rFont val="Rockwell"/>
        <family val="1"/>
      </rPr>
      <t>Undenatured Ethyl Alcohol of an alcoholic strength by volume less than 80%</t>
    </r>
  </si>
  <si>
    <r>
      <t>xxiii.</t>
    </r>
    <r>
      <rPr>
        <sz val="7"/>
        <color rgb="FF000000"/>
        <rFont val="Times New Roman"/>
        <family val="1"/>
      </rPr>
      <t xml:space="preserve">            </t>
    </r>
    <r>
      <rPr>
        <sz val="10"/>
        <color rgb="FF000000"/>
        <rFont val="Rockwell"/>
        <family val="1"/>
      </rPr>
      <t>Fruit Juices, Unflavoured and Unsweetened Waters, Flavoured or Sweetened Waters</t>
    </r>
  </si>
  <si>
    <r>
      <t>xxiv.</t>
    </r>
    <r>
      <rPr>
        <sz val="7"/>
        <color rgb="FF000000"/>
        <rFont val="Times New Roman"/>
        <family val="1"/>
      </rPr>
      <t xml:space="preserve">            </t>
    </r>
    <r>
      <rPr>
        <sz val="10"/>
        <color rgb="FF000000"/>
        <rFont val="Rockwell"/>
        <family val="1"/>
      </rPr>
      <t>Carrier bags for shopping</t>
    </r>
  </si>
  <si>
    <r>
      <t>xxv.</t>
    </r>
    <r>
      <rPr>
        <sz val="7"/>
        <color rgb="FF000000"/>
        <rFont val="Times New Roman"/>
        <family val="1"/>
      </rPr>
      <t xml:space="preserve">            </t>
    </r>
    <r>
      <rPr>
        <sz val="10"/>
        <color rgb="FF000000"/>
        <rFont val="Rockwell"/>
        <family val="1"/>
      </rPr>
      <t>Reconstituted or recombined milk of a fat content, by weight, of less than 1% up to a maximum of 10%</t>
    </r>
  </si>
  <si>
    <r>
      <t>xxvi.</t>
    </r>
    <r>
      <rPr>
        <sz val="7"/>
        <color rgb="FF000000"/>
        <rFont val="Times New Roman"/>
        <family val="1"/>
      </rPr>
      <t xml:space="preserve">            </t>
    </r>
    <r>
      <rPr>
        <sz val="10"/>
        <color rgb="FF000000"/>
        <rFont val="Rockwell"/>
        <family val="1"/>
      </rPr>
      <t>Cosmetics</t>
    </r>
  </si>
  <si>
    <r>
      <t>xxvii.</t>
    </r>
    <r>
      <rPr>
        <sz val="7"/>
        <color rgb="FF000000"/>
        <rFont val="Times New Roman"/>
        <family val="1"/>
      </rPr>
      <t xml:space="preserve">            </t>
    </r>
    <r>
      <rPr>
        <sz val="10"/>
        <color rgb="FF000000"/>
        <rFont val="Rockwell"/>
        <family val="1"/>
      </rPr>
      <t>Coal</t>
    </r>
  </si>
  <si>
    <r>
      <t>xxviii.</t>
    </r>
    <r>
      <rPr>
        <sz val="7"/>
        <color rgb="FF000000"/>
        <rFont val="Times New Roman"/>
        <family val="1"/>
      </rPr>
      <t xml:space="preserve">            </t>
    </r>
    <r>
      <rPr>
        <sz val="10"/>
        <color rgb="FF000000"/>
        <rFont val="Rockwell"/>
        <family val="1"/>
      </rPr>
      <t>Products containing tobacco, reconstituted tobacco, nicotine products or nicotine products</t>
    </r>
  </si>
  <si>
    <r>
      <t>xxix.</t>
    </r>
    <r>
      <rPr>
        <sz val="7"/>
        <color rgb="FF000000"/>
        <rFont val="Times New Roman"/>
        <family val="1"/>
      </rPr>
      <t xml:space="preserve">            </t>
    </r>
    <r>
      <rPr>
        <sz val="10"/>
        <color rgb="FF000000"/>
        <rFont val="Rockwell"/>
        <family val="1"/>
      </rPr>
      <t>Clear Beer Made from cassava</t>
    </r>
  </si>
  <si>
    <r>
      <t>xxx.</t>
    </r>
    <r>
      <rPr>
        <sz val="7"/>
        <color rgb="FF000000"/>
        <rFont val="Times New Roman"/>
        <family val="1"/>
      </rPr>
      <t xml:space="preserve">            </t>
    </r>
    <r>
      <rPr>
        <sz val="10"/>
        <color rgb="FF000000"/>
        <rFont val="Rockwell"/>
        <family val="1"/>
      </rPr>
      <t>Clear Beer Made from Sorghum</t>
    </r>
  </si>
  <si>
    <r>
      <t>xxxi.</t>
    </r>
    <r>
      <rPr>
        <sz val="7"/>
        <color rgb="FF000000"/>
        <rFont val="Times New Roman"/>
        <family val="1"/>
      </rPr>
      <t xml:space="preserve">            </t>
    </r>
    <r>
      <rPr>
        <sz val="10"/>
        <color rgb="FF000000"/>
        <rFont val="Rockwell"/>
        <family val="1"/>
      </rPr>
      <t>Other Fermented Beverages</t>
    </r>
  </si>
  <si>
    <r>
      <t>xxxii.</t>
    </r>
    <r>
      <rPr>
        <sz val="7"/>
        <color rgb="FF000000"/>
        <rFont val="Times New Roman"/>
        <family val="1"/>
      </rPr>
      <t xml:space="preserve">            </t>
    </r>
    <r>
      <rPr>
        <sz val="10"/>
        <color rgb="FF000000"/>
        <rFont val="Rockwell"/>
        <family val="1"/>
      </rPr>
      <t>Reconstituted or recombined milk of a fat content, by weight, of less than 1% up to a maximum of 10%</t>
    </r>
  </si>
  <si>
    <r>
      <t>xxxiii.</t>
    </r>
    <r>
      <rPr>
        <sz val="7"/>
        <color rgb="FF000000"/>
        <rFont val="Times New Roman"/>
        <family val="1"/>
      </rPr>
      <t xml:space="preserve">            </t>
    </r>
    <r>
      <rPr>
        <sz val="10"/>
        <color rgb="FF000000"/>
        <rFont val="Rockwell"/>
        <family val="1"/>
      </rPr>
      <t>Ciders</t>
    </r>
  </si>
  <si>
    <t>Table 53 PAYE tax rates (%) per income band 2018-2022</t>
  </si>
  <si>
    <r>
      <t xml:space="preserve">         </t>
    </r>
    <r>
      <rPr>
        <sz val="10"/>
        <color theme="1"/>
        <rFont val="Times"/>
        <family val="1"/>
      </rPr>
      <t>i.</t>
    </r>
    <r>
      <rPr>
        <sz val="7"/>
        <color theme="1"/>
        <rFont val="Times New Roman"/>
        <family val="1"/>
      </rPr>
      <t xml:space="preserve">            </t>
    </r>
    <r>
      <rPr>
        <sz val="10.5"/>
        <color theme="1"/>
        <rFont val="Rockwell"/>
        <family val="1"/>
      </rPr>
      <t>Land (including buildings, structures or improvements there on)</t>
    </r>
  </si>
  <si>
    <r>
      <t xml:space="preserve">       </t>
    </r>
    <r>
      <rPr>
        <sz val="10"/>
        <color theme="1"/>
        <rFont val="Times"/>
        <family val="1"/>
      </rPr>
      <t>ii.</t>
    </r>
    <r>
      <rPr>
        <sz val="7"/>
        <color theme="1"/>
        <rFont val="Times New Roman"/>
        <family val="1"/>
      </rPr>
      <t xml:space="preserve">            </t>
    </r>
    <r>
      <rPr>
        <sz val="10.5"/>
        <color theme="1"/>
        <rFont val="Rockwell"/>
        <family val="1"/>
      </rPr>
      <t>Shares</t>
    </r>
  </si>
  <si>
    <r>
      <t xml:space="preserve">     </t>
    </r>
    <r>
      <rPr>
        <sz val="10"/>
        <color theme="1"/>
        <rFont val="Times"/>
        <family val="1"/>
      </rPr>
      <t>iii.</t>
    </r>
    <r>
      <rPr>
        <sz val="7"/>
        <color theme="1"/>
        <rFont val="Times New Roman"/>
        <family val="1"/>
      </rPr>
      <t xml:space="preserve">            </t>
    </r>
    <r>
      <rPr>
        <sz val="10.5"/>
        <color theme="1"/>
        <rFont val="Rockwell"/>
        <family val="1"/>
      </rPr>
      <t>Intellectual Property (including trademarks, patents, copyright or industrial design)</t>
    </r>
  </si>
  <si>
    <r>
      <t xml:space="preserve">     </t>
    </r>
    <r>
      <rPr>
        <sz val="10"/>
        <color theme="1"/>
        <rFont val="Times"/>
        <family val="1"/>
      </rPr>
      <t>iv.</t>
    </r>
    <r>
      <rPr>
        <sz val="7"/>
        <color theme="1"/>
        <rFont val="Times New Roman"/>
        <family val="1"/>
      </rPr>
      <t xml:space="preserve">            </t>
    </r>
    <r>
      <rPr>
        <sz val="10.5"/>
        <color theme="1"/>
        <rFont val="Rockwell"/>
        <family val="1"/>
      </rPr>
      <t>Mining Right/ Interest in Mining Right</t>
    </r>
  </si>
  <si>
    <r>
      <t xml:space="preserve">      </t>
    </r>
    <r>
      <rPr>
        <sz val="10.5"/>
        <color theme="1"/>
        <rFont val="Rockwell"/>
        <family val="1"/>
      </rPr>
      <t>v.</t>
    </r>
    <r>
      <rPr>
        <sz val="7"/>
        <color theme="1"/>
        <rFont val="Times New Roman"/>
        <family val="1"/>
      </rPr>
      <t xml:space="preserve">            </t>
    </r>
    <r>
      <rPr>
        <sz val="10.5"/>
        <color theme="1"/>
        <rFont val="Rockwell"/>
        <family val="1"/>
      </rPr>
      <t>Mineral Processing License</t>
    </r>
  </si>
  <si>
    <r>
      <t xml:space="preserve"> </t>
    </r>
    <r>
      <rPr>
        <b/>
        <sz val="12"/>
        <color theme="1"/>
        <rFont val="Rockwell"/>
        <family val="1"/>
      </rPr>
      <t>Table 54 Property Transfer tax rates (%)</t>
    </r>
  </si>
  <si>
    <t>Table 54 Property Transfer tax rates (%)</t>
  </si>
  <si>
    <t>Table 55 Turnover tax rates (%)</t>
  </si>
  <si>
    <t>Less than US$4,500 per tonne</t>
  </si>
  <si>
    <t>US$4,500 but less than US$6,000 per tonne</t>
  </si>
  <si>
    <t>US$6,000 but less than US$7,500 per tonne</t>
  </si>
  <si>
    <t>US$7,500 but less than US$9,000 per tonne</t>
  </si>
  <si>
    <t>US$9,000 per tonne and above</t>
  </si>
  <si>
    <t>Table 56 Mineral Royalty: Copper (%)</t>
  </si>
  <si>
    <t xml:space="preserve"> </t>
  </si>
  <si>
    <t>Table 57 Mineral Royalty: Other minerals</t>
  </si>
  <si>
    <t xml:space="preserve">BACK TO CONTENTS </t>
  </si>
  <si>
    <t>Table 4 Distribution of tax accounts for selected tax types  2017 to 2022[1]</t>
  </si>
  <si>
    <r>
      <t>Table 5 Distribution of tax accounts for selected tax types by Province as at 31</t>
    </r>
    <r>
      <rPr>
        <b/>
        <vertAlign val="superscript"/>
        <sz val="12"/>
        <color rgb="FF404040"/>
        <rFont val="Rockwell"/>
        <family val="1"/>
      </rPr>
      <t>st</t>
    </r>
    <r>
      <rPr>
        <b/>
        <sz val="12"/>
        <color rgb="FF404040"/>
        <rFont val="Rockwell"/>
        <family val="1"/>
      </rPr>
      <t xml:space="preserve"> December 2022</t>
    </r>
  </si>
  <si>
    <t>Company Tax</t>
  </si>
  <si>
    <t>Pay As You Earn (PAYE)</t>
  </si>
  <si>
    <t>Withholding Tax &amp; Other taxes[1]</t>
  </si>
  <si>
    <t>Excise Duties[2]</t>
  </si>
  <si>
    <t>VAT on Imports</t>
  </si>
  <si>
    <t>Import Tariffs</t>
  </si>
  <si>
    <t>Other Revenue[3]</t>
  </si>
  <si>
    <t>Table 18  Net tax revenue by tax type, 1995 – 2022 (K’ million)</t>
  </si>
  <si>
    <t>o/w Pay As You Earn (PAYE)</t>
  </si>
  <si>
    <t>o/w Withholding Tax</t>
  </si>
  <si>
    <t>Insurance premium levy</t>
  </si>
  <si>
    <t>Other</t>
  </si>
  <si>
    <t xml:space="preserve">Table 19 Tax revenue performance against targets 2001 – 2022 (K’ Million)
</t>
  </si>
  <si>
    <t>Gross rax revenue includes non tax revenue and tax revenue</t>
  </si>
  <si>
    <t>Table 21 Tax to GDP ratio by tax type, 1995 – 2022</t>
  </si>
  <si>
    <t>The 2022 GDP figure is preliminary.</t>
  </si>
  <si>
    <t>Table 19 Tax revenue performance against targets 2001 – 2022 (K’ Million)</t>
  </si>
  <si>
    <t>Public Sector</t>
  </si>
  <si>
    <t>Private Sector</t>
  </si>
  <si>
    <t xml:space="preserve">Figure 18 Percentage distribution of Domestic Tax revenue by Taxpayer Size, 2018-2022 </t>
  </si>
  <si>
    <t>Taxpayer Size</t>
  </si>
  <si>
    <t>Large Taxpayers</t>
  </si>
  <si>
    <t>Medium Taxpayers</t>
  </si>
  <si>
    <t>Small Taxpayers</t>
  </si>
  <si>
    <t>Table 58 Gross DomesticTax Revenue by Taxpayer Size, 2018-2022</t>
  </si>
  <si>
    <t>Large</t>
  </si>
  <si>
    <t>Medium</t>
  </si>
  <si>
    <t>Small</t>
  </si>
  <si>
    <t>Table 59 Gross Domestic Tax Revenue by Tax Type and Taxpayer Size, 2018-2022</t>
  </si>
  <si>
    <t>Domestic Excise</t>
  </si>
  <si>
    <t>Large Taxpayer</t>
  </si>
  <si>
    <t>Medium Taxpayer</t>
  </si>
  <si>
    <t>Small Taxpayer</t>
  </si>
  <si>
    <t>Tourism Levy</t>
  </si>
  <si>
    <t>Withholding Tax &amp; Others</t>
  </si>
  <si>
    <t>Table 60 Gross Domestic Tax Revenue by Sector and Taxpayer Size, 2018-2022</t>
  </si>
  <si>
    <t>2018</t>
  </si>
  <si>
    <t>2019</t>
  </si>
  <si>
    <t>2020</t>
  </si>
  <si>
    <t>2021</t>
  </si>
  <si>
    <t>2022</t>
  </si>
  <si>
    <t>Trertiary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</si>
</sst>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#,##0.0"/>
    <numFmt numFmtId="167" formatCode="_-* #,##0_-;\-* #,##0_-;_-* &quot;-&quot;??_-;_-@_-"/>
    <numFmt numFmtId="168" formatCode="0.0"/>
  </numFmts>
  <fonts count="78">
    <font>
      <sz val="11"/>
      <color theme="1"/>
      <name val="Calibri"/>
      <family val="2"/>
      <scheme val="minor"/>
    </font>
    <font>
      <sz val="10.5"/>
      <color theme="1"/>
      <name val="Rockwell"/>
      <family val="1"/>
    </font>
    <font>
      <u/>
      <sz val="11"/>
      <color theme="10"/>
      <name val="Calibri"/>
      <family val="2"/>
      <scheme val="minor"/>
    </font>
    <font>
      <b/>
      <sz val="10"/>
      <color rgb="FF000000"/>
      <name val="Rockwell"/>
      <family val="1"/>
    </font>
    <font>
      <sz val="10"/>
      <color rgb="FF000000"/>
      <name val="Rockwell"/>
      <family val="1"/>
    </font>
    <font>
      <b/>
      <sz val="10"/>
      <color rgb="FF404040"/>
      <name val="Rockwell"/>
      <family val="1"/>
    </font>
    <font>
      <sz val="12"/>
      <color theme="1"/>
      <name val="Arial"/>
      <family val="2"/>
    </font>
    <font>
      <b/>
      <sz val="12"/>
      <color rgb="FF40404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el"/>
    </font>
    <font>
      <b/>
      <sz val="12"/>
      <color rgb="FF404040"/>
      <name val="Rockwell"/>
      <family val="1"/>
    </font>
    <font>
      <b/>
      <sz val="12"/>
      <color rgb="FF000000"/>
      <name val="Rockwell"/>
      <family val="1"/>
    </font>
    <font>
      <sz val="12"/>
      <color rgb="FF000000"/>
      <name val="Rockwell"/>
      <family val="1"/>
    </font>
    <font>
      <i/>
      <sz val="12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"/>
      <family val="1"/>
    </font>
    <font>
      <b/>
      <sz val="8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Times New Roman"/>
      <family val="1"/>
    </font>
    <font>
      <sz val="12"/>
      <color theme="1"/>
      <name val="Rockwell"/>
      <family val="1"/>
    </font>
    <font>
      <i/>
      <sz val="12"/>
      <color rgb="FF404040"/>
      <name val="Rockwell"/>
      <family val="1"/>
    </font>
    <font>
      <i/>
      <sz val="12"/>
      <color theme="1"/>
      <name val="Rockwell"/>
      <family val="1"/>
    </font>
    <font>
      <sz val="10"/>
      <color theme="1"/>
      <name val="Rockwell"/>
      <family val="1"/>
    </font>
    <font>
      <sz val="10"/>
      <color theme="1"/>
      <name val="Arial"/>
      <family val="2"/>
    </font>
    <font>
      <b/>
      <sz val="11"/>
      <color theme="1"/>
      <name val="Rockwell"/>
      <family val="1"/>
    </font>
    <font>
      <sz val="8"/>
      <color rgb="FF000000"/>
      <name val="Rockwell"/>
      <family val="1"/>
    </font>
    <font>
      <sz val="8"/>
      <color theme="1"/>
      <name val="Rockwell"/>
      <family val="1"/>
    </font>
    <font>
      <b/>
      <sz val="8"/>
      <color rgb="FF000000"/>
      <name val="Rockwell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Rockwell"/>
      <family val="1"/>
    </font>
    <font>
      <sz val="11"/>
      <color rgb="FF000000"/>
      <name val="Rockwell"/>
      <family val="1"/>
    </font>
    <font>
      <sz val="11"/>
      <color theme="1"/>
      <name val="Rockwell"/>
      <family val="1"/>
    </font>
    <font>
      <b/>
      <sz val="12"/>
      <color rgb="FF000000"/>
      <name val="Times New Roman"/>
      <family val="1"/>
    </font>
    <font>
      <b/>
      <sz val="10"/>
      <color theme="1"/>
      <name val="Rockwell"/>
      <family val="1"/>
    </font>
    <font>
      <b/>
      <sz val="10"/>
      <name val="Rockwell"/>
      <family val="1"/>
    </font>
    <font>
      <sz val="10"/>
      <name val="Arial"/>
      <family val="2"/>
    </font>
    <font>
      <b/>
      <sz val="10.5"/>
      <color theme="1"/>
      <name val="Rockwell"/>
      <family val="1"/>
    </font>
    <font>
      <b/>
      <sz val="11"/>
      <color indexed="8"/>
      <name val="Rockwell"/>
      <family val="1"/>
    </font>
    <font>
      <b/>
      <sz val="11"/>
      <color rgb="FF000000"/>
      <name val="Rockwell"/>
      <family val="1"/>
    </font>
    <font>
      <b/>
      <sz val="11"/>
      <color rgb="FF404040"/>
      <name val="Rockwell"/>
      <family val="1"/>
    </font>
    <font>
      <sz val="11"/>
      <color indexed="8"/>
      <name val="Calibri"/>
      <family val="2"/>
      <scheme val="minor"/>
    </font>
    <font>
      <sz val="10.5"/>
      <color rgb="FF000000"/>
      <name val="Rockwell"/>
      <family val="1"/>
    </font>
    <font>
      <u/>
      <sz val="11"/>
      <color theme="10"/>
      <name val="Rockwell"/>
      <family val="1"/>
    </font>
    <font>
      <u/>
      <sz val="11"/>
      <color theme="4"/>
      <name val="Rockwell"/>
      <family val="1"/>
    </font>
    <font>
      <u/>
      <sz val="12"/>
      <color theme="10"/>
      <name val="Rockwell"/>
      <family val="1"/>
    </font>
    <font>
      <sz val="8"/>
      <name val="Rockwell"/>
      <family val="1"/>
    </font>
    <font>
      <b/>
      <sz val="10.5"/>
      <color rgb="FF000000"/>
      <name val="Times"/>
      <family val="1"/>
    </font>
    <font>
      <b/>
      <sz val="7"/>
      <color rgb="FF000000"/>
      <name val="Times New Roman"/>
      <family val="1"/>
    </font>
    <font>
      <vertAlign val="superscript"/>
      <sz val="10"/>
      <color theme="1"/>
      <name val="Rockwell"/>
      <family val="1"/>
    </font>
    <font>
      <b/>
      <u/>
      <sz val="11"/>
      <name val="Calibri"/>
      <family val="2"/>
      <scheme val="minor"/>
    </font>
    <font>
      <vertAlign val="superscript"/>
      <sz val="10.5"/>
      <color theme="1"/>
      <name val="Rockwell"/>
      <family val="1"/>
    </font>
    <font>
      <b/>
      <sz val="12"/>
      <name val="Rockwell"/>
      <family val="1"/>
    </font>
    <font>
      <b/>
      <sz val="10.5"/>
      <color rgb="FF000000"/>
      <name val="Rockwell"/>
      <family val="1"/>
    </font>
    <font>
      <sz val="9.5"/>
      <color rgb="FF414142"/>
      <name val="Arial"/>
      <family val="2"/>
    </font>
    <font>
      <sz val="10.5"/>
      <color rgb="FFC00000"/>
      <name val="Rockwell"/>
      <family val="1"/>
    </font>
    <font>
      <sz val="7"/>
      <color rgb="FF000000"/>
      <name val="Times New Roman"/>
      <family val="1"/>
    </font>
    <font>
      <sz val="10"/>
      <color theme="1"/>
      <name val="Times"/>
      <family val="1"/>
    </font>
    <font>
      <sz val="7"/>
      <color theme="1"/>
      <name val="Times New Roman"/>
      <family val="1"/>
    </font>
    <font>
      <sz val="12"/>
      <color rgb="FFC00000"/>
      <name val="Rockwell"/>
      <family val="1"/>
    </font>
    <font>
      <b/>
      <u/>
      <sz val="11"/>
      <color theme="10"/>
      <name val="Rockwell"/>
      <family val="1"/>
    </font>
    <font>
      <sz val="10"/>
      <color theme="4"/>
      <name val="Rockwell"/>
      <family val="1"/>
    </font>
    <font>
      <b/>
      <vertAlign val="superscript"/>
      <sz val="12"/>
      <color rgb="FF404040"/>
      <name val="Rockwell"/>
      <family val="1"/>
    </font>
    <font>
      <sz val="10"/>
      <color indexed="8"/>
      <name val="Rockwell"/>
      <family val="1"/>
    </font>
    <font>
      <b/>
      <u/>
      <sz val="11"/>
      <color theme="10"/>
      <name val="Calibri"/>
      <family val="2"/>
      <scheme val="minor"/>
    </font>
    <font>
      <sz val="12"/>
      <color rgb="FF000000"/>
      <name val="Arial"/>
      <family val="2"/>
    </font>
    <font>
      <sz val="10"/>
      <color theme="1"/>
      <name val="Ariel"/>
    </font>
    <font>
      <u/>
      <sz val="10"/>
      <color theme="10"/>
      <name val="Calibri"/>
      <family val="2"/>
      <scheme val="minor"/>
    </font>
    <font>
      <b/>
      <sz val="10"/>
      <color rgb="FF000000"/>
      <name val="Arial"/>
      <family val="2"/>
    </font>
    <font>
      <u/>
      <sz val="10"/>
      <color rgb="FF0070C0"/>
      <name val="Rockwell"/>
      <family val="1"/>
    </font>
    <font>
      <sz val="10"/>
      <color rgb="FF0070C0"/>
      <name val="Rockwell"/>
      <family val="1"/>
    </font>
    <font>
      <sz val="10"/>
      <color rgb="FF0070C0"/>
      <name val="AriL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2" fillId="0" borderId="0"/>
    <xf numFmtId="0" fontId="47" fillId="0" borderId="0"/>
  </cellStyleXfs>
  <cellXfs count="665">
    <xf numFmtId="0" fontId="0" fillId="0" borderId="0" xfId="0"/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8" fillId="0" borderId="0" xfId="0" applyFont="1"/>
    <xf numFmtId="0" fontId="14" fillId="0" borderId="0" xfId="0" applyFont="1"/>
    <xf numFmtId="0" fontId="2" fillId="0" borderId="0" xfId="1"/>
    <xf numFmtId="0" fontId="2" fillId="0" borderId="0" xfId="1" applyAlignment="1">
      <alignment horizontal="center"/>
    </xf>
    <xf numFmtId="0" fontId="2" fillId="0" borderId="0" xfId="1" applyAlignment="1">
      <alignment horizontal="right"/>
    </xf>
    <xf numFmtId="4" fontId="9" fillId="0" borderId="0" xfId="0" applyNumberFormat="1" applyFont="1" applyFill="1" applyBorder="1" applyAlignment="1">
      <alignment horizontal="right" vertical="center" wrapText="1"/>
    </xf>
    <xf numFmtId="0" fontId="15" fillId="0" borderId="0" xfId="1" applyFont="1"/>
    <xf numFmtId="0" fontId="15" fillId="0" borderId="0" xfId="1" applyFont="1" applyAlignment="1">
      <alignment horizontal="center"/>
    </xf>
    <xf numFmtId="0" fontId="16" fillId="0" borderId="0" xfId="0" applyFont="1"/>
    <xf numFmtId="3" fontId="6" fillId="0" borderId="0" xfId="0" applyNumberFormat="1" applyFont="1"/>
    <xf numFmtId="0" fontId="18" fillId="0" borderId="0" xfId="0" applyFont="1"/>
    <xf numFmtId="43" fontId="19" fillId="5" borderId="0" xfId="3" applyFont="1" applyFill="1" applyBorder="1"/>
    <xf numFmtId="43" fontId="0" fillId="0" borderId="0" xfId="0" applyNumberFormat="1" applyFill="1" applyBorder="1"/>
    <xf numFmtId="0" fontId="20" fillId="0" borderId="1" xfId="0" applyFont="1" applyBorder="1"/>
    <xf numFmtId="0" fontId="20" fillId="0" borderId="7" xfId="0" applyFont="1" applyBorder="1"/>
    <xf numFmtId="0" fontId="0" fillId="0" borderId="21" xfId="0" applyBorder="1"/>
    <xf numFmtId="0" fontId="21" fillId="0" borderId="3" xfId="0" applyFont="1" applyBorder="1"/>
    <xf numFmtId="41" fontId="18" fillId="0" borderId="3" xfId="0" applyNumberFormat="1" applyFont="1" applyBorder="1"/>
    <xf numFmtId="0" fontId="24" fillId="0" borderId="19" xfId="0" applyFont="1" applyBorder="1" applyAlignment="1">
      <alignment horizontal="left" vertical="center"/>
    </xf>
    <xf numFmtId="164" fontId="6" fillId="0" borderId="0" xfId="2" applyNumberFormat="1" applyFont="1"/>
    <xf numFmtId="0" fontId="3" fillId="2" borderId="2" xfId="0" applyFont="1" applyFill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right" vertical="center"/>
    </xf>
    <xf numFmtId="0" fontId="25" fillId="0" borderId="0" xfId="0" applyFont="1"/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3" fillId="2" borderId="9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64" fontId="29" fillId="0" borderId="0" xfId="2" applyNumberFormat="1" applyFont="1"/>
    <xf numFmtId="164" fontId="4" fillId="0" borderId="4" xfId="2" applyNumberFormat="1" applyFont="1" applyBorder="1" applyAlignment="1">
      <alignment horizontal="right" vertical="center"/>
    </xf>
    <xf numFmtId="164" fontId="14" fillId="0" borderId="0" xfId="2" applyNumberFormat="1" applyFont="1"/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0" fillId="0" borderId="19" xfId="0" applyFont="1" applyBorder="1"/>
    <xf numFmtId="0" fontId="3" fillId="2" borderId="3" xfId="0" applyFont="1" applyFill="1" applyBorder="1" applyAlignment="1">
      <alignment vertical="center"/>
    </xf>
    <xf numFmtId="43" fontId="0" fillId="0" borderId="0" xfId="3" applyFont="1"/>
    <xf numFmtId="166" fontId="31" fillId="4" borderId="4" xfId="0" applyNumberFormat="1" applyFont="1" applyFill="1" applyBorder="1" applyAlignment="1">
      <alignment horizontal="center" vertical="top" wrapText="1"/>
    </xf>
    <xf numFmtId="0" fontId="32" fillId="0" borderId="19" xfId="0" applyFont="1" applyBorder="1"/>
    <xf numFmtId="43" fontId="32" fillId="0" borderId="19" xfId="3" applyFont="1" applyBorder="1"/>
    <xf numFmtId="166" fontId="31" fillId="4" borderId="19" xfId="0" applyNumberFormat="1" applyFont="1" applyFill="1" applyBorder="1" applyAlignment="1">
      <alignment horizontal="center" vertical="top" wrapText="1"/>
    </xf>
    <xf numFmtId="166" fontId="31" fillId="4" borderId="19" xfId="0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vertical="center"/>
    </xf>
    <xf numFmtId="0" fontId="4" fillId="0" borderId="4" xfId="0" applyFont="1" applyBorder="1" applyAlignment="1">
      <alignment horizontal="justify" vertical="center"/>
    </xf>
    <xf numFmtId="0" fontId="3" fillId="2" borderId="2" xfId="0" applyFont="1" applyFill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31" fillId="2" borderId="3" xfId="0" applyFont="1" applyFill="1" applyBorder="1" applyAlignment="1">
      <alignment vertical="center"/>
    </xf>
    <xf numFmtId="0" fontId="33" fillId="2" borderId="3" xfId="0" applyFont="1" applyFill="1" applyBorder="1" applyAlignment="1">
      <alignment horizontal="center" vertical="center"/>
    </xf>
    <xf numFmtId="0" fontId="31" fillId="0" borderId="3" xfId="0" applyFont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4" xfId="3" applyNumberFormat="1" applyFont="1" applyBorder="1" applyAlignment="1">
      <alignment horizontal="right" vertical="center"/>
    </xf>
    <xf numFmtId="0" fontId="34" fillId="6" borderId="19" xfId="0" applyFont="1" applyFill="1" applyBorder="1"/>
    <xf numFmtId="1" fontId="34" fillId="6" borderId="19" xfId="3" applyNumberFormat="1" applyFont="1" applyFill="1" applyBorder="1"/>
    <xf numFmtId="0" fontId="35" fillId="0" borderId="19" xfId="0" applyFont="1" applyBorder="1"/>
    <xf numFmtId="164" fontId="0" fillId="0" borderId="19" xfId="2" applyNumberFormat="1" applyFont="1" applyBorder="1"/>
    <xf numFmtId="164" fontId="0" fillId="0" borderId="0" xfId="2" applyNumberFormat="1" applyFont="1"/>
    <xf numFmtId="9" fontId="35" fillId="0" borderId="19" xfId="0" applyNumberFormat="1" applyFont="1" applyBorder="1"/>
    <xf numFmtId="1" fontId="34" fillId="6" borderId="26" xfId="3" applyNumberFormat="1" applyFont="1" applyFill="1" applyBorder="1"/>
    <xf numFmtId="0" fontId="6" fillId="5" borderId="0" xfId="0" applyFont="1" applyFill="1"/>
    <xf numFmtId="164" fontId="0" fillId="0" borderId="0" xfId="0" applyNumberFormat="1"/>
    <xf numFmtId="0" fontId="30" fillId="2" borderId="19" xfId="0" applyFont="1" applyFill="1" applyBorder="1" applyAlignment="1">
      <alignment vertical="center"/>
    </xf>
    <xf numFmtId="0" fontId="30" fillId="2" borderId="19" xfId="0" applyFont="1" applyFill="1" applyBorder="1" applyAlignment="1">
      <alignment horizontal="center" vertical="center"/>
    </xf>
    <xf numFmtId="0" fontId="37" fillId="0" borderId="19" xfId="0" applyFont="1" applyBorder="1" applyAlignment="1">
      <alignment vertical="center"/>
    </xf>
    <xf numFmtId="0" fontId="40" fillId="2" borderId="19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4" fillId="5" borderId="19" xfId="0" applyFont="1" applyFill="1" applyBorder="1" applyAlignment="1">
      <alignment vertical="center" wrapText="1"/>
    </xf>
    <xf numFmtId="0" fontId="10" fillId="5" borderId="0" xfId="0" applyFont="1" applyFill="1"/>
    <xf numFmtId="0" fontId="39" fillId="2" borderId="19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/>
    </xf>
    <xf numFmtId="0" fontId="24" fillId="0" borderId="19" xfId="0" applyFont="1" applyBorder="1" applyAlignment="1">
      <alignment vertical="top"/>
    </xf>
    <xf numFmtId="166" fontId="35" fillId="0" borderId="19" xfId="0" applyNumberFormat="1" applyFont="1" applyBorder="1"/>
    <xf numFmtId="9" fontId="0" fillId="0" borderId="0" xfId="0" applyNumberFormat="1"/>
    <xf numFmtId="0" fontId="3" fillId="2" borderId="19" xfId="0" applyFont="1" applyFill="1" applyBorder="1" applyAlignment="1">
      <alignment horizontal="left" vertical="center"/>
    </xf>
    <xf numFmtId="0" fontId="40" fillId="2" borderId="19" xfId="0" applyFont="1" applyFill="1" applyBorder="1" applyAlignment="1">
      <alignment horizontal="left"/>
    </xf>
    <xf numFmtId="0" fontId="28" fillId="2" borderId="19" xfId="0" applyFont="1" applyFill="1" applyBorder="1" applyAlignment="1">
      <alignment horizontal="left"/>
    </xf>
    <xf numFmtId="0" fontId="4" fillId="0" borderId="19" xfId="0" applyFont="1" applyBorder="1" applyAlignment="1">
      <alignment horizontal="left" vertical="top"/>
    </xf>
    <xf numFmtId="9" fontId="28" fillId="0" borderId="19" xfId="2" applyFont="1" applyBorder="1" applyAlignment="1">
      <alignment horizontal="left"/>
    </xf>
    <xf numFmtId="9" fontId="35" fillId="0" borderId="19" xfId="2" applyFont="1" applyBorder="1"/>
    <xf numFmtId="0" fontId="24" fillId="0" borderId="19" xfId="0" applyFont="1" applyFill="1" applyBorder="1" applyAlignment="1">
      <alignment vertical="top"/>
    </xf>
    <xf numFmtId="166" fontId="35" fillId="0" borderId="19" xfId="0" applyNumberFormat="1" applyFont="1" applyFill="1" applyBorder="1"/>
    <xf numFmtId="9" fontId="35" fillId="0" borderId="19" xfId="2" applyFont="1" applyFill="1" applyBorder="1"/>
    <xf numFmtId="0" fontId="4" fillId="0" borderId="19" xfId="0" applyFont="1" applyFill="1" applyBorder="1" applyAlignment="1">
      <alignment horizontal="left" vertical="top"/>
    </xf>
    <xf numFmtId="9" fontId="28" fillId="0" borderId="19" xfId="0" applyNumberFormat="1" applyFont="1" applyBorder="1" applyAlignment="1">
      <alignment horizontal="left"/>
    </xf>
    <xf numFmtId="0" fontId="1" fillId="0" borderId="0" xfId="0" applyFont="1"/>
    <xf numFmtId="0" fontId="43" fillId="2" borderId="1" xfId="0" applyFont="1" applyFill="1" applyBorder="1" applyAlignment="1">
      <alignment vertical="center"/>
    </xf>
    <xf numFmtId="0" fontId="43" fillId="2" borderId="2" xfId="0" applyFont="1" applyFill="1" applyBorder="1" applyAlignment="1">
      <alignment horizontal="center" vertical="center"/>
    </xf>
    <xf numFmtId="0" fontId="43" fillId="2" borderId="3" xfId="0" applyFont="1" applyFill="1" applyBorder="1" applyAlignment="1">
      <alignment vertical="center"/>
    </xf>
    <xf numFmtId="3" fontId="43" fillId="2" borderId="4" xfId="0" applyNumberFormat="1" applyFont="1" applyFill="1" applyBorder="1" applyAlignment="1">
      <alignment horizontal="center" vertical="center"/>
    </xf>
    <xf numFmtId="0" fontId="38" fillId="2" borderId="19" xfId="0" applyFont="1" applyFill="1" applyBorder="1" applyAlignment="1">
      <alignment vertical="top"/>
    </xf>
    <xf numFmtId="0" fontId="38" fillId="0" borderId="19" xfId="0" applyFont="1" applyBorder="1" applyAlignment="1">
      <alignment horizontal="center" vertical="center"/>
    </xf>
    <xf numFmtId="3" fontId="38" fillId="0" borderId="19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3" fontId="1" fillId="0" borderId="4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8" fillId="2" borderId="19" xfId="0" applyFont="1" applyFill="1" applyBorder="1"/>
    <xf numFmtId="167" fontId="38" fillId="0" borderId="19" xfId="3" applyNumberFormat="1" applyFont="1" applyBorder="1"/>
    <xf numFmtId="167" fontId="44" fillId="2" borderId="19" xfId="3" applyNumberFormat="1" applyFont="1" applyFill="1" applyBorder="1"/>
    <xf numFmtId="0" fontId="45" fillId="2" borderId="19" xfId="0" applyFont="1" applyFill="1" applyBorder="1" applyAlignment="1">
      <alignment vertical="center"/>
    </xf>
    <xf numFmtId="0" fontId="45" fillId="2" borderId="19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/>
    </xf>
    <xf numFmtId="3" fontId="37" fillId="0" borderId="19" xfId="0" applyNumberFormat="1" applyFont="1" applyBorder="1" applyAlignment="1">
      <alignment horizontal="right" vertical="center"/>
    </xf>
    <xf numFmtId="0" fontId="45" fillId="2" borderId="19" xfId="0" applyFont="1" applyFill="1" applyBorder="1" applyAlignment="1">
      <alignment horizontal="center" vertical="center"/>
    </xf>
    <xf numFmtId="0" fontId="37" fillId="0" borderId="19" xfId="0" applyFont="1" applyBorder="1" applyAlignment="1">
      <alignment horizontal="right" vertical="center"/>
    </xf>
    <xf numFmtId="0" fontId="37" fillId="2" borderId="19" xfId="0" applyFont="1" applyFill="1" applyBorder="1" applyAlignment="1">
      <alignment vertical="center"/>
    </xf>
    <xf numFmtId="3" fontId="45" fillId="2" borderId="19" xfId="0" applyNumberFormat="1" applyFont="1" applyFill="1" applyBorder="1" applyAlignment="1">
      <alignment horizontal="right" vertical="center"/>
    </xf>
    <xf numFmtId="0" fontId="44" fillId="2" borderId="19" xfId="0" applyFont="1" applyFill="1" applyBorder="1" applyAlignment="1">
      <alignment wrapText="1"/>
    </xf>
    <xf numFmtId="167" fontId="28" fillId="0" borderId="19" xfId="3" applyNumberFormat="1" applyFont="1" applyBorder="1"/>
    <xf numFmtId="3" fontId="30" fillId="2" borderId="19" xfId="0" applyNumberFormat="1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vertical="top"/>
    </xf>
    <xf numFmtId="0" fontId="30" fillId="2" borderId="19" xfId="0" applyFont="1" applyFill="1" applyBorder="1"/>
    <xf numFmtId="167" fontId="30" fillId="2" borderId="19" xfId="3" applyNumberFormat="1" applyFont="1" applyFill="1" applyBorder="1"/>
    <xf numFmtId="0" fontId="38" fillId="0" borderId="19" xfId="0" applyFont="1" applyBorder="1" applyAlignment="1">
      <alignment vertical="center"/>
    </xf>
    <xf numFmtId="0" fontId="38" fillId="0" borderId="19" xfId="0" applyFont="1" applyBorder="1" applyAlignment="1">
      <alignment horizontal="right" vertical="center"/>
    </xf>
    <xf numFmtId="3" fontId="30" fillId="2" borderId="19" xfId="0" applyNumberFormat="1" applyFont="1" applyFill="1" applyBorder="1" applyAlignment="1">
      <alignment horizontal="right" vertical="center"/>
    </xf>
    <xf numFmtId="167" fontId="6" fillId="0" borderId="0" xfId="0" applyNumberFormat="1" applyFont="1"/>
    <xf numFmtId="0" fontId="38" fillId="0" borderId="19" xfId="0" applyFont="1" applyBorder="1"/>
    <xf numFmtId="0" fontId="38" fillId="0" borderId="19" xfId="0" applyFont="1" applyBorder="1" applyAlignment="1">
      <alignment horizontal="center"/>
    </xf>
    <xf numFmtId="0" fontId="30" fillId="2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40" fillId="2" borderId="19" xfId="0" applyFont="1" applyFill="1" applyBorder="1"/>
    <xf numFmtId="0" fontId="3" fillId="2" borderId="4" xfId="0" applyFont="1" applyFill="1" applyBorder="1" applyAlignment="1">
      <alignment vertical="center" wrapText="1"/>
    </xf>
    <xf numFmtId="0" fontId="28" fillId="0" borderId="19" xfId="0" applyFont="1" applyBorder="1" applyAlignment="1">
      <alignment vertical="top"/>
    </xf>
    <xf numFmtId="0" fontId="28" fillId="5" borderId="19" xfId="0" applyFont="1" applyFill="1" applyBorder="1" applyAlignment="1">
      <alignment vertical="top"/>
    </xf>
    <xf numFmtId="167" fontId="3" fillId="2" borderId="19" xfId="3" applyNumberFormat="1" applyFont="1" applyFill="1" applyBorder="1" applyAlignment="1">
      <alignment horizontal="center" vertical="center" wrapText="1"/>
    </xf>
    <xf numFmtId="167" fontId="40" fillId="2" borderId="19" xfId="3" applyNumberFormat="1" applyFont="1" applyFill="1" applyBorder="1" applyAlignment="1">
      <alignment vertical="center"/>
    </xf>
    <xf numFmtId="167" fontId="28" fillId="0" borderId="19" xfId="3" applyNumberFormat="1" applyFont="1" applyBorder="1" applyAlignment="1">
      <alignment vertical="center"/>
    </xf>
    <xf numFmtId="167" fontId="28" fillId="2" borderId="19" xfId="3" applyNumberFormat="1" applyFont="1" applyFill="1" applyBorder="1" applyAlignment="1">
      <alignment horizontal="center" vertical="center" wrapText="1"/>
    </xf>
    <xf numFmtId="167" fontId="40" fillId="2" borderId="19" xfId="3" applyNumberFormat="1" applyFont="1" applyFill="1" applyBorder="1" applyAlignment="1">
      <alignment horizontal="center" vertical="center"/>
    </xf>
    <xf numFmtId="167" fontId="4" fillId="0" borderId="19" xfId="3" applyNumberFormat="1" applyFont="1" applyBorder="1" applyAlignment="1">
      <alignment horizontal="center" vertical="center" wrapText="1"/>
    </xf>
    <xf numFmtId="167" fontId="28" fillId="0" borderId="19" xfId="3" applyNumberFormat="1" applyFont="1" applyBorder="1" applyAlignment="1">
      <alignment horizontal="center" vertical="center"/>
    </xf>
    <xf numFmtId="167" fontId="4" fillId="5" borderId="19" xfId="3" applyNumberFormat="1" applyFont="1" applyFill="1" applyBorder="1" applyAlignment="1">
      <alignment horizontal="center" vertical="center" wrapText="1"/>
    </xf>
    <xf numFmtId="167" fontId="28" fillId="5" borderId="19" xfId="3" applyNumberFormat="1" applyFont="1" applyFill="1" applyBorder="1" applyAlignment="1">
      <alignment horizontal="center" vertical="center"/>
    </xf>
    <xf numFmtId="0" fontId="43" fillId="2" borderId="19" xfId="0" applyFont="1" applyFill="1" applyBorder="1" applyAlignment="1">
      <alignment vertical="center"/>
    </xf>
    <xf numFmtId="0" fontId="43" fillId="2" borderId="19" xfId="0" applyFont="1" applyFill="1" applyBorder="1" applyAlignment="1">
      <alignment horizontal="center" vertical="center"/>
    </xf>
    <xf numFmtId="3" fontId="38" fillId="0" borderId="19" xfId="0" applyNumberFormat="1" applyFont="1" applyBorder="1" applyAlignment="1">
      <alignment horizontal="center" vertical="center"/>
    </xf>
    <xf numFmtId="3" fontId="43" fillId="2" borderId="19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3" fontId="28" fillId="0" borderId="0" xfId="0" applyNumberFormat="1" applyFont="1" applyBorder="1" applyAlignment="1">
      <alignment horizontal="center" vertical="center"/>
    </xf>
    <xf numFmtId="3" fontId="40" fillId="0" borderId="0" xfId="0" applyNumberFormat="1" applyFont="1" applyBorder="1"/>
    <xf numFmtId="167" fontId="28" fillId="2" borderId="19" xfId="3" applyNumberFormat="1" applyFont="1" applyFill="1" applyBorder="1"/>
    <xf numFmtId="167" fontId="40" fillId="2" borderId="19" xfId="3" applyNumberFormat="1" applyFont="1" applyFill="1" applyBorder="1"/>
    <xf numFmtId="0" fontId="30" fillId="2" borderId="29" xfId="0" applyFont="1" applyFill="1" applyBorder="1" applyAlignment="1">
      <alignment horizontal="left" vertical="center"/>
    </xf>
    <xf numFmtId="0" fontId="30" fillId="2" borderId="30" xfId="0" applyFont="1" applyFill="1" applyBorder="1" applyAlignment="1">
      <alignment horizontal="left" vertical="center"/>
    </xf>
    <xf numFmtId="3" fontId="40" fillId="2" borderId="19" xfId="0" applyNumberFormat="1" applyFont="1" applyFill="1" applyBorder="1" applyAlignment="1">
      <alignment vertical="center"/>
    </xf>
    <xf numFmtId="0" fontId="40" fillId="2" borderId="19" xfId="0" applyFont="1" applyFill="1" applyBorder="1" applyAlignment="1">
      <alignment horizontal="left" vertical="center" indent="6"/>
    </xf>
    <xf numFmtId="0" fontId="38" fillId="0" borderId="0" xfId="0" applyFont="1"/>
    <xf numFmtId="0" fontId="3" fillId="2" borderId="1" xfId="0" applyFont="1" applyFill="1" applyBorder="1" applyAlignment="1">
      <alignment vertical="center"/>
    </xf>
    <xf numFmtId="0" fontId="38" fillId="0" borderId="19" xfId="0" applyFont="1" applyFill="1" applyBorder="1"/>
    <xf numFmtId="9" fontId="38" fillId="0" borderId="19" xfId="2" applyFont="1" applyBorder="1"/>
    <xf numFmtId="0" fontId="38" fillId="0" borderId="20" xfId="0" applyFont="1" applyBorder="1" applyAlignment="1"/>
    <xf numFmtId="0" fontId="38" fillId="5" borderId="19" xfId="0" applyFont="1" applyFill="1" applyBorder="1"/>
    <xf numFmtId="164" fontId="38" fillId="0" borderId="19" xfId="2" applyNumberFormat="1" applyFont="1" applyBorder="1"/>
    <xf numFmtId="166" fontId="6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0" fillId="0" borderId="0" xfId="0" applyFont="1"/>
    <xf numFmtId="0" fontId="13" fillId="0" borderId="4" xfId="0" applyFont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0" fontId="37" fillId="0" borderId="3" xfId="0" applyFont="1" applyBorder="1" applyAlignment="1">
      <alignment vertical="center"/>
    </xf>
    <xf numFmtId="0" fontId="48" fillId="0" borderId="3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2" fontId="38" fillId="0" borderId="19" xfId="0" applyNumberFormat="1" applyFont="1" applyBorder="1" applyAlignment="1">
      <alignment horizontal="right" vertical="center"/>
    </xf>
    <xf numFmtId="2" fontId="30" fillId="2" borderId="19" xfId="0" applyNumberFormat="1" applyFont="1" applyFill="1" applyBorder="1" applyAlignment="1">
      <alignment vertical="center"/>
    </xf>
    <xf numFmtId="166" fontId="32" fillId="0" borderId="19" xfId="3" applyNumberFormat="1" applyFont="1" applyBorder="1"/>
    <xf numFmtId="43" fontId="38" fillId="0" borderId="0" xfId="3" applyFont="1"/>
    <xf numFmtId="43" fontId="30" fillId="5" borderId="19" xfId="3" applyFont="1" applyFill="1" applyBorder="1"/>
    <xf numFmtId="1" fontId="38" fillId="5" borderId="19" xfId="3" applyNumberFormat="1" applyFont="1" applyFill="1" applyBorder="1" applyAlignment="1">
      <alignment horizontal="center"/>
    </xf>
    <xf numFmtId="43" fontId="38" fillId="5" borderId="19" xfId="3" applyFont="1" applyFill="1" applyBorder="1"/>
    <xf numFmtId="43" fontId="38" fillId="0" borderId="19" xfId="0" applyNumberFormat="1" applyFont="1" applyBorder="1"/>
    <xf numFmtId="43" fontId="38" fillId="5" borderId="19" xfId="3" applyFont="1" applyFill="1" applyBorder="1" applyAlignment="1">
      <alignment horizontal="center"/>
    </xf>
    <xf numFmtId="43" fontId="38" fillId="5" borderId="19" xfId="3" applyFont="1" applyFill="1" applyBorder="1" applyAlignment="1">
      <alignment horizontal="right"/>
    </xf>
    <xf numFmtId="43" fontId="38" fillId="0" borderId="19" xfId="3" applyFont="1" applyBorder="1"/>
    <xf numFmtId="9" fontId="30" fillId="0" borderId="19" xfId="2" applyFont="1" applyBorder="1"/>
    <xf numFmtId="0" fontId="2" fillId="0" borderId="0" xfId="1" applyAlignment="1">
      <alignment vertical="center"/>
    </xf>
    <xf numFmtId="0" fontId="3" fillId="0" borderId="0" xfId="0" applyFont="1"/>
    <xf numFmtId="0" fontId="49" fillId="0" borderId="0" xfId="1" applyFont="1"/>
    <xf numFmtId="0" fontId="51" fillId="0" borderId="0" xfId="1" applyFont="1"/>
    <xf numFmtId="0" fontId="5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166" fontId="28" fillId="0" borderId="19" xfId="0" applyNumberFormat="1" applyFont="1" applyBorder="1" applyAlignment="1">
      <alignment horizontal="right" indent="1"/>
    </xf>
    <xf numFmtId="165" fontId="28" fillId="0" borderId="19" xfId="3" applyNumberFormat="1" applyFont="1" applyBorder="1" applyAlignment="1">
      <alignment horizontal="right" indent="1"/>
    </xf>
    <xf numFmtId="0" fontId="3" fillId="2" borderId="3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vertical="center"/>
    </xf>
    <xf numFmtId="0" fontId="45" fillId="2" borderId="2" xfId="0" applyFont="1" applyFill="1" applyBorder="1" applyAlignment="1">
      <alignment horizontal="right" vertical="center"/>
    </xf>
    <xf numFmtId="3" fontId="37" fillId="0" borderId="4" xfId="0" applyNumberFormat="1" applyFont="1" applyBorder="1" applyAlignment="1">
      <alignment horizontal="right" vertical="center"/>
    </xf>
    <xf numFmtId="0" fontId="45" fillId="2" borderId="3" xfId="0" applyFont="1" applyFill="1" applyBorder="1" applyAlignment="1">
      <alignment vertical="center"/>
    </xf>
    <xf numFmtId="3" fontId="45" fillId="2" borderId="4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45" fillId="2" borderId="4" xfId="0" applyFont="1" applyFill="1" applyBorder="1" applyAlignment="1">
      <alignment horizontal="right" vertical="center"/>
    </xf>
    <xf numFmtId="0" fontId="37" fillId="0" borderId="4" xfId="0" applyFont="1" applyBorder="1" applyAlignment="1">
      <alignment horizontal="right" vertical="center"/>
    </xf>
    <xf numFmtId="0" fontId="45" fillId="2" borderId="3" xfId="0" applyFont="1" applyFill="1" applyBorder="1" applyAlignment="1">
      <alignment vertical="center"/>
    </xf>
    <xf numFmtId="0" fontId="45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8" fillId="0" borderId="4" xfId="0" applyFont="1" applyBorder="1" applyAlignment="1">
      <alignment vertical="center"/>
    </xf>
    <xf numFmtId="0" fontId="53" fillId="2" borderId="1" xfId="0" applyFont="1" applyFill="1" applyBorder="1" applyAlignment="1">
      <alignment vertical="center"/>
    </xf>
    <xf numFmtId="0" fontId="53" fillId="2" borderId="2" xfId="0" applyFont="1" applyFill="1" applyBorder="1" applyAlignment="1">
      <alignment vertical="center"/>
    </xf>
    <xf numFmtId="0" fontId="53" fillId="0" borderId="3" xfId="0" applyFont="1" applyBorder="1" applyAlignment="1">
      <alignment horizontal="left" vertical="center"/>
    </xf>
    <xf numFmtId="0" fontId="2" fillId="0" borderId="4" xfId="1" applyBorder="1" applyAlignment="1">
      <alignment horizontal="justify" vertical="center"/>
    </xf>
    <xf numFmtId="0" fontId="28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" fontId="37" fillId="0" borderId="4" xfId="0" applyNumberFormat="1" applyFont="1" applyBorder="1" applyAlignment="1">
      <alignment horizontal="right" vertical="center" wrapText="1"/>
    </xf>
    <xf numFmtId="4" fontId="37" fillId="0" borderId="4" xfId="0" applyNumberFormat="1" applyFont="1" applyBorder="1" applyAlignment="1">
      <alignment horizontal="right" vertical="center"/>
    </xf>
    <xf numFmtId="0" fontId="37" fillId="0" borderId="4" xfId="0" applyFont="1" applyBorder="1" applyAlignment="1">
      <alignment horizontal="right" vertical="center" wrapText="1"/>
    </xf>
    <xf numFmtId="4" fontId="45" fillId="2" borderId="4" xfId="0" applyNumberFormat="1" applyFont="1" applyFill="1" applyBorder="1" applyAlignment="1">
      <alignment horizontal="right" vertical="center"/>
    </xf>
    <xf numFmtId="0" fontId="45" fillId="2" borderId="19" xfId="0" applyFont="1" applyFill="1" applyBorder="1" applyAlignment="1">
      <alignment horizontal="center" vertical="center"/>
    </xf>
    <xf numFmtId="0" fontId="30" fillId="2" borderId="19" xfId="0" applyFont="1" applyFill="1" applyBorder="1" applyAlignment="1">
      <alignment horizontal="center" vertical="center"/>
    </xf>
    <xf numFmtId="0" fontId="45" fillId="2" borderId="3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vertical="center" wrapText="1"/>
    </xf>
    <xf numFmtId="10" fontId="37" fillId="0" borderId="4" xfId="0" applyNumberFormat="1" applyFont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57" fillId="0" borderId="0" xfId="0" applyFont="1"/>
    <xf numFmtId="0" fontId="1" fillId="2" borderId="3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10" fontId="3" fillId="0" borderId="4" xfId="0" applyNumberFormat="1" applyFont="1" applyBorder="1" applyAlignment="1">
      <alignment horizontal="right" vertical="center"/>
    </xf>
    <xf numFmtId="10" fontId="4" fillId="0" borderId="4" xfId="0" applyNumberFormat="1" applyFont="1" applyBorder="1" applyAlignment="1">
      <alignment horizontal="right" vertical="center"/>
    </xf>
    <xf numFmtId="0" fontId="58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 indent="5"/>
    </xf>
    <xf numFmtId="0" fontId="48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4" fontId="1" fillId="2" borderId="4" xfId="0" applyNumberFormat="1" applyFont="1" applyFill="1" applyBorder="1" applyAlignment="1">
      <alignment horizontal="right" vertical="center"/>
    </xf>
    <xf numFmtId="0" fontId="36" fillId="0" borderId="0" xfId="0" applyFont="1"/>
    <xf numFmtId="0" fontId="3" fillId="2" borderId="4" xfId="0" applyFont="1" applyFill="1" applyBorder="1" applyAlignment="1">
      <alignment horizontal="right" vertical="center"/>
    </xf>
    <xf numFmtId="4" fontId="48" fillId="0" borderId="4" xfId="0" applyNumberFormat="1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10" fontId="48" fillId="0" borderId="4" xfId="0" applyNumberFormat="1" applyFont="1" applyBorder="1" applyAlignment="1">
      <alignment horizontal="right" vertical="center"/>
    </xf>
    <xf numFmtId="10" fontId="48" fillId="0" borderId="4" xfId="0" applyNumberFormat="1" applyFont="1" applyBorder="1" applyAlignment="1">
      <alignment horizontal="right" vertical="center" wrapText="1"/>
    </xf>
    <xf numFmtId="0" fontId="48" fillId="2" borderId="4" xfId="0" applyFont="1" applyFill="1" applyBorder="1" applyAlignment="1">
      <alignment horizontal="right" vertical="center"/>
    </xf>
    <xf numFmtId="0" fontId="56" fillId="2" borderId="1" xfId="1" applyFont="1" applyFill="1" applyBorder="1" applyAlignment="1">
      <alignment vertical="center"/>
    </xf>
    <xf numFmtId="0" fontId="1" fillId="0" borderId="4" xfId="0" applyFont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37" fillId="2" borderId="4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1" fillId="0" borderId="0" xfId="0" applyFont="1" applyAlignment="1">
      <alignment vertical="top"/>
    </xf>
    <xf numFmtId="0" fontId="45" fillId="2" borderId="1" xfId="0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vertical="center" wrapText="1"/>
    </xf>
    <xf numFmtId="0" fontId="37" fillId="2" borderId="3" xfId="0" applyFont="1" applyFill="1" applyBorder="1" applyAlignment="1">
      <alignment vertical="center" wrapText="1"/>
    </xf>
    <xf numFmtId="0" fontId="45" fillId="2" borderId="4" xfId="0" applyFont="1" applyFill="1" applyBorder="1" applyAlignment="1">
      <alignment vertical="center" wrapText="1"/>
    </xf>
    <xf numFmtId="0" fontId="37" fillId="2" borderId="4" xfId="0" applyFont="1" applyFill="1" applyBorder="1" applyAlignment="1">
      <alignment horizontal="right" vertical="center"/>
    </xf>
    <xf numFmtId="0" fontId="45" fillId="0" borderId="3" xfId="0" applyFont="1" applyBorder="1" applyAlignment="1">
      <alignment horizontal="center" vertical="center"/>
    </xf>
    <xf numFmtId="0" fontId="37" fillId="0" borderId="4" xfId="0" applyFont="1" applyBorder="1" applyAlignment="1">
      <alignment vertical="center" wrapText="1"/>
    </xf>
    <xf numFmtId="0" fontId="45" fillId="2" borderId="3" xfId="0" applyFont="1" applyFill="1" applyBorder="1" applyAlignment="1">
      <alignment horizontal="center" vertical="center"/>
    </xf>
    <xf numFmtId="0" fontId="48" fillId="0" borderId="4" xfId="0" applyFont="1" applyBorder="1" applyAlignment="1">
      <alignment vertical="center"/>
    </xf>
    <xf numFmtId="0" fontId="48" fillId="2" borderId="4" xfId="0" applyFont="1" applyFill="1" applyBorder="1" applyAlignment="1">
      <alignment vertical="center"/>
    </xf>
    <xf numFmtId="0" fontId="45" fillId="2" borderId="4" xfId="0" applyFont="1" applyFill="1" applyBorder="1" applyAlignment="1">
      <alignment vertical="center"/>
    </xf>
    <xf numFmtId="4" fontId="45" fillId="2" borderId="4" xfId="0" applyNumberFormat="1" applyFont="1" applyFill="1" applyBorder="1" applyAlignment="1">
      <alignment vertical="center"/>
    </xf>
    <xf numFmtId="0" fontId="45" fillId="2" borderId="2" xfId="0" applyFont="1" applyFill="1" applyBorder="1" applyAlignment="1">
      <alignment vertical="center"/>
    </xf>
    <xf numFmtId="0" fontId="37" fillId="0" borderId="3" xfId="0" applyFont="1" applyBorder="1" applyAlignment="1">
      <alignment horizontal="right" vertical="center"/>
    </xf>
    <xf numFmtId="0" fontId="60" fillId="0" borderId="0" xfId="0" applyFont="1" applyAlignment="1">
      <alignment horizontal="justify" vertical="center"/>
    </xf>
    <xf numFmtId="0" fontId="45" fillId="2" borderId="5" xfId="0" applyFont="1" applyFill="1" applyBorder="1" applyAlignment="1">
      <alignment horizontal="left" vertical="center" indent="3"/>
    </xf>
    <xf numFmtId="0" fontId="45" fillId="2" borderId="10" xfId="0" applyFont="1" applyFill="1" applyBorder="1" applyAlignment="1">
      <alignment horizontal="left" vertical="center" indent="3"/>
    </xf>
    <xf numFmtId="0" fontId="1" fillId="0" borderId="0" xfId="0" applyFont="1" applyAlignment="1">
      <alignment vertical="center" wrapText="1"/>
    </xf>
    <xf numFmtId="0" fontId="37" fillId="0" borderId="3" xfId="0" applyFont="1" applyBorder="1" applyAlignment="1">
      <alignment horizontal="left" vertical="center" indent="3"/>
    </xf>
    <xf numFmtId="3" fontId="48" fillId="0" borderId="4" xfId="0" applyNumberFormat="1" applyFont="1" applyBorder="1" applyAlignment="1">
      <alignment horizontal="right" vertical="center"/>
    </xf>
    <xf numFmtId="0" fontId="59" fillId="2" borderId="1" xfId="0" applyFont="1" applyFill="1" applyBorder="1" applyAlignment="1">
      <alignment vertical="center" wrapText="1"/>
    </xf>
    <xf numFmtId="0" fontId="59" fillId="2" borderId="2" xfId="0" applyFont="1" applyFill="1" applyBorder="1" applyAlignment="1">
      <alignment horizontal="center" vertical="center" wrapText="1"/>
    </xf>
    <xf numFmtId="0" fontId="48" fillId="4" borderId="3" xfId="0" applyFont="1" applyFill="1" applyBorder="1" applyAlignment="1">
      <alignment vertical="center" wrapText="1"/>
    </xf>
    <xf numFmtId="4" fontId="48" fillId="4" borderId="4" xfId="0" applyNumberFormat="1" applyFont="1" applyFill="1" applyBorder="1" applyAlignment="1">
      <alignment horizontal="right" vertical="center" wrapText="1"/>
    </xf>
    <xf numFmtId="0" fontId="59" fillId="2" borderId="3" xfId="0" applyFont="1" applyFill="1" applyBorder="1" applyAlignment="1">
      <alignment vertical="center" wrapText="1"/>
    </xf>
    <xf numFmtId="4" fontId="45" fillId="2" borderId="4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43" fillId="2" borderId="3" xfId="0" applyFont="1" applyFill="1" applyBorder="1" applyAlignment="1">
      <alignment vertical="center" wrapText="1"/>
    </xf>
    <xf numFmtId="4" fontId="43" fillId="2" borderId="4" xfId="0" applyNumberFormat="1" applyFont="1" applyFill="1" applyBorder="1" applyAlignment="1">
      <alignment horizontal="right" vertical="center" wrapText="1"/>
    </xf>
    <xf numFmtId="0" fontId="40" fillId="2" borderId="2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top" wrapText="1"/>
    </xf>
    <xf numFmtId="0" fontId="43" fillId="2" borderId="4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3" xfId="0" applyFont="1" applyBorder="1" applyAlignment="1">
      <alignment horizontal="left" vertical="center" indent="5"/>
    </xf>
    <xf numFmtId="0" fontId="62" fillId="4" borderId="3" xfId="0" applyFont="1" applyFill="1" applyBorder="1" applyAlignment="1">
      <alignment horizontal="left" vertical="center" indent="5"/>
    </xf>
    <xf numFmtId="9" fontId="4" fillId="4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indent="5"/>
    </xf>
    <xf numFmtId="9" fontId="48" fillId="0" borderId="4" xfId="0" applyNumberFormat="1" applyFont="1" applyBorder="1" applyAlignment="1">
      <alignment horizontal="center" vertical="center" wrapText="1"/>
    </xf>
    <xf numFmtId="9" fontId="13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5"/>
    </xf>
    <xf numFmtId="0" fontId="1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indent="5"/>
    </xf>
    <xf numFmtId="0" fontId="13" fillId="0" borderId="3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5"/>
    </xf>
    <xf numFmtId="0" fontId="13" fillId="0" borderId="2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65" fillId="0" borderId="0" xfId="0" applyFont="1" applyAlignment="1">
      <alignment vertical="center"/>
    </xf>
    <xf numFmtId="0" fontId="0" fillId="0" borderId="0" xfId="0" applyAlignment="1">
      <alignment wrapText="1"/>
    </xf>
    <xf numFmtId="0" fontId="43" fillId="2" borderId="1" xfId="0" applyFont="1" applyFill="1" applyBorder="1" applyAlignment="1">
      <alignment vertical="center" wrapText="1"/>
    </xf>
    <xf numFmtId="0" fontId="43" fillId="0" borderId="3" xfId="0" applyFont="1" applyBorder="1" applyAlignment="1">
      <alignment vertical="center" wrapText="1"/>
    </xf>
    <xf numFmtId="0" fontId="43" fillId="0" borderId="4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64" fillId="0" borderId="3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center" vertical="center" wrapText="1"/>
    </xf>
    <xf numFmtId="0" fontId="2" fillId="0" borderId="0" xfId="1" applyAlignment="1">
      <alignment wrapText="1"/>
    </xf>
    <xf numFmtId="0" fontId="59" fillId="2" borderId="1" xfId="0" applyFont="1" applyFill="1" applyBorder="1" applyAlignment="1">
      <alignment vertical="center"/>
    </xf>
    <xf numFmtId="0" fontId="59" fillId="0" borderId="3" xfId="0" applyFont="1" applyBorder="1" applyAlignment="1">
      <alignment vertical="center"/>
    </xf>
    <xf numFmtId="0" fontId="59" fillId="0" borderId="4" xfId="0" applyFont="1" applyBorder="1" applyAlignment="1">
      <alignment horizontal="center" vertical="center"/>
    </xf>
    <xf numFmtId="0" fontId="48" fillId="0" borderId="3" xfId="0" applyFont="1" applyBorder="1" applyAlignment="1">
      <alignment vertical="center"/>
    </xf>
    <xf numFmtId="0" fontId="59" fillId="2" borderId="2" xfId="0" applyFont="1" applyFill="1" applyBorder="1" applyAlignment="1">
      <alignment horizontal="center" vertical="center"/>
    </xf>
    <xf numFmtId="0" fontId="48" fillId="4" borderId="4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0" fillId="2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0" fontId="43" fillId="0" borderId="0" xfId="0" applyFont="1"/>
    <xf numFmtId="3" fontId="25" fillId="0" borderId="0" xfId="0" applyNumberFormat="1" applyFont="1"/>
    <xf numFmtId="9" fontId="25" fillId="0" borderId="0" xfId="2" applyFont="1"/>
    <xf numFmtId="0" fontId="25" fillId="0" borderId="0" xfId="0" applyNumberFormat="1" applyFont="1"/>
    <xf numFmtId="43" fontId="25" fillId="0" borderId="0" xfId="3" applyFont="1"/>
    <xf numFmtId="43" fontId="25" fillId="0" borderId="0" xfId="0" applyNumberFormat="1" applyFont="1"/>
    <xf numFmtId="0" fontId="49" fillId="0" borderId="0" xfId="1" quotePrefix="1" applyFont="1" applyAlignment="1">
      <alignment horizontal="center"/>
    </xf>
    <xf numFmtId="0" fontId="49" fillId="0" borderId="0" xfId="1" applyFont="1" applyAlignment="1">
      <alignment horizontal="center"/>
    </xf>
    <xf numFmtId="0" fontId="36" fillId="0" borderId="0" xfId="0" applyFont="1" applyBorder="1" applyAlignment="1">
      <alignment horizontal="center"/>
    </xf>
    <xf numFmtId="3" fontId="36" fillId="0" borderId="0" xfId="0" applyNumberFormat="1" applyFont="1"/>
    <xf numFmtId="167" fontId="36" fillId="0" borderId="0" xfId="0" applyNumberFormat="1" applyFont="1"/>
    <xf numFmtId="0" fontId="66" fillId="0" borderId="0" xfId="1" applyFont="1" applyAlignment="1">
      <alignment horizontal="center"/>
    </xf>
    <xf numFmtId="0" fontId="40" fillId="2" borderId="19" xfId="0" applyFont="1" applyFill="1" applyBorder="1" applyAlignment="1">
      <alignment vertical="top"/>
    </xf>
    <xf numFmtId="9" fontId="36" fillId="0" borderId="0" xfId="2" applyFont="1"/>
    <xf numFmtId="0" fontId="30" fillId="0" borderId="0" xfId="0" applyFont="1" applyAlignment="1"/>
    <xf numFmtId="0" fontId="45" fillId="2" borderId="19" xfId="0" applyFont="1" applyFill="1" applyBorder="1" applyAlignment="1">
      <alignment horizontal="center" vertical="center"/>
    </xf>
    <xf numFmtId="0" fontId="50" fillId="0" borderId="0" xfId="1" applyFont="1"/>
    <xf numFmtId="0" fontId="67" fillId="0" borderId="0" xfId="0" applyFont="1"/>
    <xf numFmtId="0" fontId="38" fillId="5" borderId="19" xfId="0" applyFont="1" applyFill="1" applyBorder="1" applyAlignment="1">
      <alignment vertical="center"/>
    </xf>
    <xf numFmtId="3" fontId="30" fillId="2" borderId="19" xfId="0" applyNumberFormat="1" applyFont="1" applyFill="1" applyBorder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3" fontId="4" fillId="5" borderId="19" xfId="0" applyNumberFormat="1" applyFont="1" applyFill="1" applyBorder="1" applyAlignment="1">
      <alignment horizontal="right" vertical="center"/>
    </xf>
    <xf numFmtId="3" fontId="4" fillId="5" borderId="19" xfId="0" applyNumberFormat="1" applyFont="1" applyFill="1" applyBorder="1" applyAlignment="1">
      <alignment horizontal="right" vertical="center" wrapText="1"/>
    </xf>
    <xf numFmtId="0" fontId="4" fillId="5" borderId="19" xfId="0" applyFont="1" applyFill="1" applyBorder="1" applyAlignment="1">
      <alignment horizontal="right" vertical="center" wrapText="1"/>
    </xf>
    <xf numFmtId="0" fontId="28" fillId="2" borderId="19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28" fillId="2" borderId="19" xfId="0" applyFont="1" applyFill="1" applyBorder="1" applyAlignment="1">
      <alignment vertical="top" wrapText="1"/>
    </xf>
    <xf numFmtId="0" fontId="28" fillId="2" borderId="19" xfId="0" applyFont="1" applyFill="1" applyBorder="1"/>
    <xf numFmtId="0" fontId="4" fillId="5" borderId="19" xfId="0" applyFont="1" applyFill="1" applyBorder="1" applyAlignment="1">
      <alignment horizontal="right" vertical="center"/>
    </xf>
    <xf numFmtId="0" fontId="28" fillId="2" borderId="19" xfId="0" applyFont="1" applyFill="1" applyBorder="1" applyAlignment="1">
      <alignment horizontal="center" vertical="top"/>
    </xf>
    <xf numFmtId="0" fontId="28" fillId="0" borderId="19" xfId="0" applyFont="1" applyBorder="1" applyAlignment="1">
      <alignment vertical="center"/>
    </xf>
    <xf numFmtId="3" fontId="4" fillId="2" borderId="19" xfId="0" applyNumberFormat="1" applyFont="1" applyFill="1" applyBorder="1" applyAlignment="1">
      <alignment horizontal="right" vertical="center"/>
    </xf>
    <xf numFmtId="3" fontId="4" fillId="2" borderId="19" xfId="0" applyNumberFormat="1" applyFont="1" applyFill="1" applyBorder="1" applyAlignment="1">
      <alignment horizontal="right" vertical="center" wrapText="1"/>
    </xf>
    <xf numFmtId="167" fontId="69" fillId="2" borderId="19" xfId="3" applyNumberFormat="1" applyFont="1" applyFill="1" applyBorder="1"/>
    <xf numFmtId="167" fontId="28" fillId="0" borderId="19" xfId="3" applyNumberFormat="1" applyFont="1" applyBorder="1" applyAlignment="1"/>
    <xf numFmtId="3" fontId="28" fillId="0" borderId="19" xfId="0" applyNumberFormat="1" applyFont="1" applyBorder="1" applyAlignment="1">
      <alignment vertical="center"/>
    </xf>
    <xf numFmtId="165" fontId="3" fillId="3" borderId="3" xfId="3" applyNumberFormat="1" applyFont="1" applyFill="1" applyBorder="1" applyAlignment="1">
      <alignment vertical="center" wrapText="1"/>
    </xf>
    <xf numFmtId="165" fontId="3" fillId="3" borderId="4" xfId="3" applyNumberFormat="1" applyFont="1" applyFill="1" applyBorder="1" applyAlignment="1">
      <alignment horizontal="right" vertical="center" wrapText="1" indent="1"/>
    </xf>
    <xf numFmtId="165" fontId="3" fillId="3" borderId="3" xfId="3" applyNumberFormat="1" applyFont="1" applyFill="1" applyBorder="1" applyAlignment="1">
      <alignment horizontal="right" vertical="center" wrapText="1" indent="1"/>
    </xf>
    <xf numFmtId="165" fontId="3" fillId="3" borderId="4" xfId="3" applyNumberFormat="1" applyFont="1" applyFill="1" applyBorder="1" applyAlignment="1">
      <alignment horizontal="right" vertical="center" wrapText="1"/>
    </xf>
    <xf numFmtId="165" fontId="3" fillId="3" borderId="6" xfId="3" applyNumberFormat="1" applyFont="1" applyFill="1" applyBorder="1" applyAlignment="1">
      <alignment horizontal="right" vertical="center" wrapText="1"/>
    </xf>
    <xf numFmtId="165" fontId="3" fillId="3" borderId="1" xfId="3" applyNumberFormat="1" applyFont="1" applyFill="1" applyBorder="1" applyAlignment="1">
      <alignment horizontal="right" vertical="center" wrapText="1"/>
    </xf>
    <xf numFmtId="165" fontId="3" fillId="0" borderId="3" xfId="3" applyNumberFormat="1" applyFont="1" applyBorder="1" applyAlignment="1">
      <alignment vertical="center" wrapText="1"/>
    </xf>
    <xf numFmtId="165" fontId="3" fillId="0" borderId="4" xfId="3" applyNumberFormat="1" applyFont="1" applyBorder="1" applyAlignment="1">
      <alignment horizontal="right" vertical="center" wrapText="1" indent="1"/>
    </xf>
    <xf numFmtId="165" fontId="3" fillId="4" borderId="3" xfId="3" applyNumberFormat="1" applyFont="1" applyFill="1" applyBorder="1" applyAlignment="1">
      <alignment horizontal="right" vertical="center" wrapText="1" indent="1"/>
    </xf>
    <xf numFmtId="165" fontId="3" fillId="4" borderId="4" xfId="3" applyNumberFormat="1" applyFont="1" applyFill="1" applyBorder="1" applyAlignment="1">
      <alignment horizontal="right" vertical="center" wrapText="1"/>
    </xf>
    <xf numFmtId="165" fontId="4" fillId="0" borderId="3" xfId="3" applyNumberFormat="1" applyFont="1" applyBorder="1" applyAlignment="1">
      <alignment vertical="center" wrapText="1"/>
    </xf>
    <xf numFmtId="165" fontId="4" fillId="0" borderId="4" xfId="3" applyNumberFormat="1" applyFont="1" applyBorder="1" applyAlignment="1">
      <alignment horizontal="right" vertical="center" wrapText="1" indent="1"/>
    </xf>
    <xf numFmtId="165" fontId="4" fillId="4" borderId="3" xfId="3" applyNumberFormat="1" applyFont="1" applyFill="1" applyBorder="1" applyAlignment="1">
      <alignment horizontal="right" vertical="center" wrapText="1" indent="1"/>
    </xf>
    <xf numFmtId="165" fontId="4" fillId="4" borderId="4" xfId="3" applyNumberFormat="1" applyFont="1" applyFill="1" applyBorder="1" applyAlignment="1">
      <alignment horizontal="right" vertical="center" wrapText="1"/>
    </xf>
    <xf numFmtId="165" fontId="4" fillId="4" borderId="4" xfId="3" applyNumberFormat="1" applyFont="1" applyFill="1" applyBorder="1" applyAlignment="1">
      <alignment horizontal="right" vertical="center"/>
    </xf>
    <xf numFmtId="165" fontId="4" fillId="4" borderId="5" xfId="3" applyNumberFormat="1" applyFont="1" applyFill="1" applyBorder="1" applyAlignment="1">
      <alignment horizontal="right" vertical="center" wrapText="1" indent="1"/>
    </xf>
    <xf numFmtId="165" fontId="4" fillId="4" borderId="5" xfId="3" applyNumberFormat="1" applyFont="1" applyFill="1" applyBorder="1" applyAlignment="1">
      <alignment vertical="center" wrapText="1"/>
    </xf>
    <xf numFmtId="165" fontId="4" fillId="4" borderId="5" xfId="3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168" fontId="4" fillId="0" borderId="4" xfId="0" applyNumberFormat="1" applyFont="1" applyBorder="1" applyAlignment="1">
      <alignment horizontal="right" vertical="center" wrapText="1" indent="1"/>
    </xf>
    <xf numFmtId="168" fontId="4" fillId="0" borderId="6" xfId="0" applyNumberFormat="1" applyFont="1" applyBorder="1" applyAlignment="1">
      <alignment horizontal="right" vertical="center" wrapText="1" indent="1"/>
    </xf>
    <xf numFmtId="168" fontId="4" fillId="4" borderId="1" xfId="0" applyNumberFormat="1" applyFont="1" applyFill="1" applyBorder="1" applyAlignment="1">
      <alignment horizontal="right" vertical="center" wrapText="1" indent="1"/>
    </xf>
    <xf numFmtId="166" fontId="4" fillId="4" borderId="1" xfId="0" applyNumberFormat="1" applyFont="1" applyFill="1" applyBorder="1" applyAlignment="1">
      <alignment vertical="center" wrapText="1"/>
    </xf>
    <xf numFmtId="166" fontId="4" fillId="4" borderId="1" xfId="0" applyNumberFormat="1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168" fontId="3" fillId="0" borderId="4" xfId="0" applyNumberFormat="1" applyFont="1" applyBorder="1" applyAlignment="1">
      <alignment horizontal="right" vertical="center" wrapText="1" indent="1"/>
    </xf>
    <xf numFmtId="168" fontId="3" fillId="0" borderId="6" xfId="0" applyNumberFormat="1" applyFont="1" applyBorder="1" applyAlignment="1">
      <alignment horizontal="right" vertical="center" wrapText="1" indent="1"/>
    </xf>
    <xf numFmtId="168" fontId="3" fillId="4" borderId="1" xfId="0" applyNumberFormat="1" applyFont="1" applyFill="1" applyBorder="1" applyAlignment="1">
      <alignment horizontal="right" vertical="center" wrapText="1" indent="1"/>
    </xf>
    <xf numFmtId="166" fontId="3" fillId="4" borderId="1" xfId="0" applyNumberFormat="1" applyFont="1" applyFill="1" applyBorder="1" applyAlignment="1">
      <alignment horizontal="right" vertical="center" wrapText="1"/>
    </xf>
    <xf numFmtId="166" fontId="3" fillId="4" borderId="1" xfId="0" applyNumberFormat="1" applyFont="1" applyFill="1" applyBorder="1" applyAlignment="1">
      <alignment horizontal="right" vertical="center"/>
    </xf>
    <xf numFmtId="165" fontId="3" fillId="4" borderId="3" xfId="3" applyNumberFormat="1" applyFont="1" applyFill="1" applyBorder="1" applyAlignment="1">
      <alignment vertical="center" wrapText="1"/>
    </xf>
    <xf numFmtId="165" fontId="3" fillId="4" borderId="4" xfId="3" applyNumberFormat="1" applyFont="1" applyFill="1" applyBorder="1" applyAlignment="1">
      <alignment horizontal="right" vertical="center" wrapText="1" indent="1"/>
    </xf>
    <xf numFmtId="168" fontId="4" fillId="4" borderId="3" xfId="0" applyNumberFormat="1" applyFont="1" applyFill="1" applyBorder="1" applyAlignment="1">
      <alignment horizontal="right" vertical="center" wrapText="1" indent="1"/>
    </xf>
    <xf numFmtId="166" fontId="4" fillId="4" borderId="4" xfId="0" applyNumberFormat="1" applyFont="1" applyFill="1" applyBorder="1" applyAlignment="1">
      <alignment horizontal="right" vertical="center" wrapText="1"/>
    </xf>
    <xf numFmtId="166" fontId="4" fillId="4" borderId="4" xfId="0" applyNumberFormat="1" applyFont="1" applyFill="1" applyBorder="1" applyAlignment="1">
      <alignment horizontal="right" vertical="center"/>
    </xf>
    <xf numFmtId="165" fontId="4" fillId="0" borderId="3" xfId="3" applyNumberFormat="1" applyFont="1" applyBorder="1" applyAlignment="1">
      <alignment horizontal="right" vertical="center" wrapText="1" indent="1"/>
    </xf>
    <xf numFmtId="165" fontId="4" fillId="0" borderId="4" xfId="3" applyNumberFormat="1" applyFont="1" applyBorder="1" applyAlignment="1">
      <alignment horizontal="right" vertical="center" wrapText="1"/>
    </xf>
    <xf numFmtId="165" fontId="4" fillId="0" borderId="4" xfId="3" applyNumberFormat="1" applyFont="1" applyBorder="1" applyAlignment="1">
      <alignment horizontal="right" vertical="center"/>
    </xf>
    <xf numFmtId="168" fontId="4" fillId="0" borderId="3" xfId="0" applyNumberFormat="1" applyFont="1" applyBorder="1" applyAlignment="1">
      <alignment horizontal="right" vertical="center" wrapText="1" indent="1"/>
    </xf>
    <xf numFmtId="166" fontId="4" fillId="0" borderId="4" xfId="0" applyNumberFormat="1" applyFont="1" applyBorder="1" applyAlignment="1">
      <alignment horizontal="right" vertical="center" wrapText="1"/>
    </xf>
    <xf numFmtId="168" fontId="4" fillId="0" borderId="4" xfId="0" applyNumberFormat="1" applyFont="1" applyBorder="1" applyAlignment="1">
      <alignment horizontal="right" vertical="center" indent="1"/>
    </xf>
    <xf numFmtId="168" fontId="4" fillId="0" borderId="3" xfId="0" applyNumberFormat="1" applyFont="1" applyBorder="1" applyAlignment="1">
      <alignment horizontal="right" vertical="center" indent="1"/>
    </xf>
    <xf numFmtId="168" fontId="3" fillId="4" borderId="4" xfId="0" applyNumberFormat="1" applyFont="1" applyFill="1" applyBorder="1" applyAlignment="1">
      <alignment horizontal="right" vertical="center" wrapText="1" indent="1"/>
    </xf>
    <xf numFmtId="168" fontId="3" fillId="0" borderId="1" xfId="0" applyNumberFormat="1" applyFont="1" applyBorder="1" applyAlignment="1">
      <alignment horizontal="right" vertical="center" wrapText="1" indent="1"/>
    </xf>
    <xf numFmtId="166" fontId="3" fillId="0" borderId="4" xfId="0" applyNumberFormat="1" applyFont="1" applyBorder="1" applyAlignment="1">
      <alignment horizontal="right" vertical="center" wrapText="1"/>
    </xf>
    <xf numFmtId="166" fontId="3" fillId="0" borderId="4" xfId="0" applyNumberFormat="1" applyFont="1" applyBorder="1" applyAlignment="1">
      <alignment horizontal="right" vertical="center"/>
    </xf>
    <xf numFmtId="0" fontId="36" fillId="0" borderId="0" xfId="0" applyNumberFormat="1" applyFont="1"/>
    <xf numFmtId="0" fontId="66" fillId="0" borderId="0" xfId="1" quotePrefix="1" applyNumberFormat="1" applyFont="1" applyAlignment="1">
      <alignment horizontal="center" vertical="top"/>
    </xf>
    <xf numFmtId="0" fontId="66" fillId="0" borderId="0" xfId="1" applyFont="1"/>
    <xf numFmtId="0" fontId="45" fillId="2" borderId="19" xfId="0" applyFont="1" applyFill="1" applyBorder="1" applyAlignment="1">
      <alignment horizontal="right" vertical="center"/>
    </xf>
    <xf numFmtId="4" fontId="37" fillId="0" borderId="19" xfId="0" applyNumberFormat="1" applyFont="1" applyBorder="1" applyAlignment="1">
      <alignment horizontal="right" vertical="center"/>
    </xf>
    <xf numFmtId="4" fontId="45" fillId="2" borderId="19" xfId="0" applyNumberFormat="1" applyFont="1" applyFill="1" applyBorder="1" applyAlignment="1">
      <alignment horizontal="right" vertical="center"/>
    </xf>
    <xf numFmtId="0" fontId="70" fillId="0" borderId="0" xfId="1" applyFont="1"/>
    <xf numFmtId="0" fontId="4" fillId="4" borderId="19" xfId="0" applyFont="1" applyFill="1" applyBorder="1" applyAlignment="1">
      <alignment horizontal="center" vertical="top" wrapText="1"/>
    </xf>
    <xf numFmtId="166" fontId="4" fillId="4" borderId="19" xfId="0" applyNumberFormat="1" applyFont="1" applyFill="1" applyBorder="1" applyAlignment="1">
      <alignment horizontal="right" vertical="top" wrapText="1"/>
    </xf>
    <xf numFmtId="166" fontId="4" fillId="4" borderId="19" xfId="0" applyNumberFormat="1" applyFont="1" applyFill="1" applyBorder="1" applyAlignment="1">
      <alignment horizontal="right" vertical="top"/>
    </xf>
    <xf numFmtId="0" fontId="4" fillId="0" borderId="19" xfId="0" applyFont="1" applyBorder="1" applyAlignment="1">
      <alignment horizontal="center" vertical="top" wrapText="1"/>
    </xf>
    <xf numFmtId="166" fontId="28" fillId="4" borderId="19" xfId="0" applyNumberFormat="1" applyFont="1" applyFill="1" applyBorder="1" applyAlignment="1">
      <alignment horizontal="right" vertical="top" wrapText="1"/>
    </xf>
    <xf numFmtId="0" fontId="0" fillId="0" borderId="0" xfId="0" applyFont="1"/>
    <xf numFmtId="0" fontId="4" fillId="4" borderId="3" xfId="0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/>
    </xf>
    <xf numFmtId="164" fontId="4" fillId="4" borderId="11" xfId="0" applyNumberFormat="1" applyFont="1" applyFill="1" applyBorder="1" applyAlignment="1">
      <alignment horizontal="right" vertical="center"/>
    </xf>
    <xf numFmtId="0" fontId="4" fillId="4" borderId="19" xfId="0" applyFont="1" applyFill="1" applyBorder="1" applyAlignment="1">
      <alignment horizontal="center" vertical="center"/>
    </xf>
    <xf numFmtId="164" fontId="4" fillId="4" borderId="19" xfId="0" applyNumberFormat="1" applyFont="1" applyFill="1" applyBorder="1" applyAlignment="1">
      <alignment horizontal="right" vertical="center"/>
    </xf>
    <xf numFmtId="164" fontId="28" fillId="0" borderId="19" xfId="0" applyNumberFormat="1" applyFont="1" applyBorder="1"/>
    <xf numFmtId="0" fontId="71" fillId="0" borderId="19" xfId="0" applyFont="1" applyBorder="1" applyAlignment="1">
      <alignment horizontal="center" vertical="center"/>
    </xf>
    <xf numFmtId="164" fontId="71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164" fontId="6" fillId="0" borderId="19" xfId="2" applyNumberFormat="1" applyFont="1" applyBorder="1"/>
    <xf numFmtId="0" fontId="28" fillId="2" borderId="3" xfId="0" applyFont="1" applyFill="1" applyBorder="1" applyAlignment="1">
      <alignment vertical="top"/>
    </xf>
    <xf numFmtId="0" fontId="28" fillId="0" borderId="3" xfId="0" applyFont="1" applyBorder="1" applyAlignment="1">
      <alignment vertical="top"/>
    </xf>
    <xf numFmtId="43" fontId="4" fillId="0" borderId="4" xfId="3" applyFont="1" applyBorder="1" applyAlignment="1">
      <alignment horizontal="right" vertical="center"/>
    </xf>
    <xf numFmtId="165" fontId="28" fillId="2" borderId="4" xfId="3" applyNumberFormat="1" applyFont="1" applyFill="1" applyBorder="1" applyAlignment="1">
      <alignment vertical="center"/>
    </xf>
    <xf numFmtId="165" fontId="28" fillId="2" borderId="4" xfId="3" applyNumberFormat="1" applyFont="1" applyFill="1" applyBorder="1" applyAlignment="1">
      <alignment vertical="center" wrapText="1"/>
    </xf>
    <xf numFmtId="165" fontId="3" fillId="2" borderId="4" xfId="3" applyNumberFormat="1" applyFont="1" applyFill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28" fillId="2" borderId="4" xfId="0" applyNumberFormat="1" applyFont="1" applyFill="1" applyBorder="1" applyAlignment="1">
      <alignment vertical="center"/>
    </xf>
    <xf numFmtId="164" fontId="28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vertical="center"/>
    </xf>
    <xf numFmtId="164" fontId="40" fillId="2" borderId="4" xfId="0" applyNumberFormat="1" applyFont="1" applyFill="1" applyBorder="1" applyAlignment="1">
      <alignment horizontal="right" vertical="center"/>
    </xf>
    <xf numFmtId="43" fontId="48" fillId="0" borderId="4" xfId="3" applyFont="1" applyBorder="1" applyAlignment="1">
      <alignment horizontal="right" vertical="center"/>
    </xf>
    <xf numFmtId="165" fontId="59" fillId="0" borderId="4" xfId="3" applyNumberFormat="1" applyFont="1" applyBorder="1" applyAlignment="1">
      <alignment horizontal="right" vertical="center"/>
    </xf>
    <xf numFmtId="165" fontId="48" fillId="0" borderId="4" xfId="3" applyNumberFormat="1" applyFont="1" applyBorder="1" applyAlignment="1">
      <alignment horizontal="right" vertical="center"/>
    </xf>
    <xf numFmtId="0" fontId="37" fillId="2" borderId="1" xfId="0" applyFont="1" applyFill="1" applyBorder="1" applyAlignment="1">
      <alignment vertical="center"/>
    </xf>
    <xf numFmtId="0" fontId="38" fillId="2" borderId="3" xfId="0" applyFont="1" applyFill="1" applyBorder="1" applyAlignment="1">
      <alignment vertical="top"/>
    </xf>
    <xf numFmtId="10" fontId="37" fillId="0" borderId="4" xfId="0" applyNumberFormat="1" applyFont="1" applyBorder="1" applyAlignment="1">
      <alignment horizontal="right" vertical="center" wrapText="1"/>
    </xf>
    <xf numFmtId="0" fontId="38" fillId="2" borderId="4" xfId="0" applyFont="1" applyFill="1" applyBorder="1" applyAlignment="1">
      <alignment vertical="top" wrapText="1"/>
    </xf>
    <xf numFmtId="0" fontId="38" fillId="0" borderId="3" xfId="0" applyFont="1" applyBorder="1" applyAlignment="1">
      <alignment vertical="top"/>
    </xf>
    <xf numFmtId="10" fontId="45" fillId="2" borderId="4" xfId="0" applyNumberFormat="1" applyFont="1" applyFill="1" applyBorder="1" applyAlignment="1">
      <alignment horizontal="right" vertical="center" wrapText="1"/>
    </xf>
    <xf numFmtId="10" fontId="45" fillId="2" borderId="4" xfId="0" applyNumberFormat="1" applyFont="1" applyFill="1" applyBorder="1" applyAlignment="1">
      <alignment horizontal="right" vertical="center"/>
    </xf>
    <xf numFmtId="0" fontId="28" fillId="4" borderId="3" xfId="0" applyFont="1" applyFill="1" applyBorder="1" applyAlignment="1">
      <alignment vertical="top"/>
    </xf>
    <xf numFmtId="0" fontId="3" fillId="2" borderId="4" xfId="0" applyFont="1" applyFill="1" applyBorder="1" applyAlignment="1">
      <alignment horizontal="center" vertical="center" wrapText="1"/>
    </xf>
    <xf numFmtId="43" fontId="4" fillId="0" borderId="4" xfId="3" applyFont="1" applyBorder="1" applyAlignment="1">
      <alignment horizontal="right" vertical="center" wrapText="1"/>
    </xf>
    <xf numFmtId="43" fontId="28" fillId="2" borderId="4" xfId="3" applyFont="1" applyFill="1" applyBorder="1" applyAlignment="1">
      <alignment vertical="top" wrapText="1"/>
    </xf>
    <xf numFmtId="165" fontId="28" fillId="2" borderId="4" xfId="3" applyNumberFormat="1" applyFont="1" applyFill="1" applyBorder="1" applyAlignment="1">
      <alignment vertical="top" wrapText="1"/>
    </xf>
    <xf numFmtId="165" fontId="3" fillId="2" borderId="4" xfId="3" applyNumberFormat="1" applyFont="1" applyFill="1" applyBorder="1" applyAlignment="1">
      <alignment horizontal="right" vertical="center" wrapText="1"/>
    </xf>
    <xf numFmtId="164" fontId="28" fillId="2" borderId="4" xfId="0" applyNumberFormat="1" applyFont="1" applyFill="1" applyBorder="1" applyAlignment="1">
      <alignment vertical="top" wrapText="1"/>
    </xf>
    <xf numFmtId="164" fontId="4" fillId="0" borderId="4" xfId="0" applyNumberFormat="1" applyFont="1" applyBorder="1" applyAlignment="1">
      <alignment horizontal="right" vertical="center" wrapText="1"/>
    </xf>
    <xf numFmtId="164" fontId="4" fillId="4" borderId="4" xfId="0" applyNumberFormat="1" applyFont="1" applyFill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72" fillId="0" borderId="0" xfId="0" applyFont="1"/>
    <xf numFmtId="0" fontId="73" fillId="0" borderId="0" xfId="1" applyFont="1"/>
    <xf numFmtId="43" fontId="4" fillId="2" borderId="4" xfId="3" applyFont="1" applyFill="1" applyBorder="1" applyAlignment="1">
      <alignment horizontal="right" vertical="center" wrapText="1"/>
    </xf>
    <xf numFmtId="165" fontId="4" fillId="2" borderId="4" xfId="3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/>
    </xf>
    <xf numFmtId="43" fontId="4" fillId="2" borderId="4" xfId="3" applyFont="1" applyFill="1" applyBorder="1" applyAlignment="1">
      <alignment horizontal="right" vertical="center"/>
    </xf>
    <xf numFmtId="43" fontId="48" fillId="2" borderId="4" xfId="3" applyFont="1" applyFill="1" applyBorder="1" applyAlignment="1">
      <alignment horizontal="right" vertical="center"/>
    </xf>
    <xf numFmtId="43" fontId="45" fillId="2" borderId="4" xfId="3" applyFont="1" applyFill="1" applyBorder="1" applyAlignment="1">
      <alignment horizontal="right" vertical="center"/>
    </xf>
    <xf numFmtId="165" fontId="48" fillId="2" borderId="4" xfId="3" applyNumberFormat="1" applyFont="1" applyFill="1" applyBorder="1" applyAlignment="1">
      <alignment horizontal="right" vertical="center"/>
    </xf>
    <xf numFmtId="165" fontId="45" fillId="2" borderId="4" xfId="3" applyNumberFormat="1" applyFont="1" applyFill="1" applyBorder="1" applyAlignment="1">
      <alignment horizontal="right" vertical="center"/>
    </xf>
    <xf numFmtId="43" fontId="1" fillId="0" borderId="4" xfId="3" applyFont="1" applyBorder="1" applyAlignment="1">
      <alignment horizontal="right" vertical="center"/>
    </xf>
    <xf numFmtId="165" fontId="1" fillId="0" borderId="4" xfId="3" applyNumberFormat="1" applyFont="1" applyBorder="1" applyAlignment="1">
      <alignment horizontal="right" vertical="center"/>
    </xf>
    <xf numFmtId="165" fontId="37" fillId="2" borderId="4" xfId="3" applyNumberFormat="1" applyFont="1" applyFill="1" applyBorder="1" applyAlignment="1">
      <alignment vertical="center"/>
    </xf>
    <xf numFmtId="165" fontId="48" fillId="0" borderId="4" xfId="3" applyNumberFormat="1" applyFont="1" applyBorder="1" applyAlignment="1">
      <alignment vertical="center"/>
    </xf>
    <xf numFmtId="165" fontId="48" fillId="2" borderId="4" xfId="3" applyNumberFormat="1" applyFont="1" applyFill="1" applyBorder="1" applyAlignment="1">
      <alignment vertical="center"/>
    </xf>
    <xf numFmtId="165" fontId="45" fillId="2" borderId="4" xfId="3" applyNumberFormat="1" applyFont="1" applyFill="1" applyBorder="1" applyAlignment="1">
      <alignment vertical="center"/>
    </xf>
    <xf numFmtId="165" fontId="28" fillId="0" borderId="4" xfId="3" applyNumberFormat="1" applyFont="1" applyBorder="1" applyAlignment="1">
      <alignment horizontal="right" vertical="center"/>
    </xf>
    <xf numFmtId="165" fontId="40" fillId="2" borderId="4" xfId="3" applyNumberFormat="1" applyFont="1" applyFill="1" applyBorder="1" applyAlignment="1">
      <alignment horizontal="right" vertical="center"/>
    </xf>
    <xf numFmtId="0" fontId="74" fillId="2" borderId="2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justify" vertical="center" wrapText="1"/>
    </xf>
    <xf numFmtId="0" fontId="28" fillId="2" borderId="3" xfId="0" applyFont="1" applyFill="1" applyBorder="1" applyAlignment="1">
      <alignment vertical="center"/>
    </xf>
    <xf numFmtId="0" fontId="74" fillId="2" borderId="4" xfId="0" applyFont="1" applyFill="1" applyBorder="1" applyAlignment="1">
      <alignment vertical="center"/>
    </xf>
    <xf numFmtId="165" fontId="1" fillId="2" borderId="4" xfId="3" applyNumberFormat="1" applyFont="1" applyFill="1" applyBorder="1" applyAlignment="1">
      <alignment vertical="center" wrapText="1"/>
    </xf>
    <xf numFmtId="165" fontId="1" fillId="2" borderId="4" xfId="3" applyNumberFormat="1" applyFont="1" applyFill="1" applyBorder="1" applyAlignment="1">
      <alignment vertical="center"/>
    </xf>
    <xf numFmtId="165" fontId="43" fillId="2" borderId="4" xfId="3" applyNumberFormat="1" applyFont="1" applyFill="1" applyBorder="1" applyAlignment="1">
      <alignment horizontal="right" vertical="center"/>
    </xf>
    <xf numFmtId="165" fontId="1" fillId="0" borderId="4" xfId="3" applyNumberFormat="1" applyFont="1" applyBorder="1" applyAlignment="1">
      <alignment horizontal="right" vertical="center" wrapText="1"/>
    </xf>
    <xf numFmtId="165" fontId="59" fillId="2" borderId="4" xfId="3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 wrapText="1"/>
    </xf>
    <xf numFmtId="9" fontId="0" fillId="0" borderId="0" xfId="2" applyFont="1"/>
    <xf numFmtId="0" fontId="3" fillId="2" borderId="19" xfId="0" applyFont="1" applyFill="1" applyBorder="1" applyAlignment="1">
      <alignment horizontal="center" vertical="center"/>
    </xf>
    <xf numFmtId="165" fontId="28" fillId="0" borderId="4" xfId="3" applyNumberFormat="1" applyFont="1" applyBorder="1" applyAlignment="1">
      <alignment vertical="top"/>
    </xf>
    <xf numFmtId="165" fontId="28" fillId="2" borderId="4" xfId="3" applyNumberFormat="1" applyFont="1" applyFill="1" applyBorder="1" applyAlignment="1">
      <alignment vertical="top"/>
    </xf>
    <xf numFmtId="0" fontId="18" fillId="0" borderId="2" xfId="0" applyFont="1" applyBorder="1"/>
    <xf numFmtId="1" fontId="18" fillId="0" borderId="9" xfId="3" applyNumberFormat="1" applyFont="1" applyBorder="1" applyAlignment="1">
      <alignment horizontal="center"/>
    </xf>
    <xf numFmtId="1" fontId="18" fillId="0" borderId="9" xfId="3" quotePrefix="1" applyNumberFormat="1" applyFont="1" applyBorder="1" applyAlignment="1">
      <alignment horizontal="center"/>
    </xf>
    <xf numFmtId="0" fontId="18" fillId="0" borderId="11" xfId="0" applyFont="1" applyBorder="1"/>
    <xf numFmtId="9" fontId="0" fillId="0" borderId="0" xfId="2" applyFont="1" applyBorder="1" applyAlignment="1">
      <alignment horizontal="center"/>
    </xf>
    <xf numFmtId="0" fontId="1" fillId="0" borderId="19" xfId="0" applyFont="1" applyBorder="1" applyAlignment="1">
      <alignment vertical="center"/>
    </xf>
    <xf numFmtId="165" fontId="1" fillId="0" borderId="19" xfId="3" applyNumberFormat="1" applyFont="1" applyBorder="1" applyAlignment="1">
      <alignment vertical="center"/>
    </xf>
    <xf numFmtId="165" fontId="43" fillId="2" borderId="19" xfId="3" applyNumberFormat="1" applyFont="1" applyFill="1" applyBorder="1" applyAlignment="1">
      <alignment vertical="center"/>
    </xf>
    <xf numFmtId="0" fontId="38" fillId="0" borderId="5" xfId="0" applyFont="1" applyBorder="1"/>
    <xf numFmtId="165" fontId="38" fillId="0" borderId="33" xfId="3" applyNumberFormat="1" applyFont="1" applyBorder="1"/>
    <xf numFmtId="165" fontId="38" fillId="0" borderId="5" xfId="3" applyNumberFormat="1" applyFont="1" applyBorder="1"/>
    <xf numFmtId="165" fontId="38" fillId="0" borderId="32" xfId="3" applyNumberFormat="1" applyFont="1" applyBorder="1"/>
    <xf numFmtId="0" fontId="38" fillId="0" borderId="10" xfId="0" applyFont="1" applyBorder="1"/>
    <xf numFmtId="165" fontId="38" fillId="0" borderId="0" xfId="3" applyNumberFormat="1" applyFont="1" applyBorder="1"/>
    <xf numFmtId="165" fontId="38" fillId="0" borderId="10" xfId="3" applyNumberFormat="1" applyFont="1" applyBorder="1"/>
    <xf numFmtId="165" fontId="38" fillId="0" borderId="11" xfId="3" applyNumberFormat="1" applyFont="1" applyBorder="1"/>
    <xf numFmtId="0" fontId="38" fillId="0" borderId="34" xfId="0" applyFont="1" applyBorder="1"/>
    <xf numFmtId="165" fontId="30" fillId="0" borderId="35" xfId="0" applyNumberFormat="1" applyFont="1" applyBorder="1"/>
    <xf numFmtId="165" fontId="30" fillId="0" borderId="34" xfId="0" applyNumberFormat="1" applyFont="1" applyBorder="1"/>
    <xf numFmtId="165" fontId="30" fillId="0" borderId="36" xfId="0" applyNumberFormat="1" applyFont="1" applyBorder="1"/>
    <xf numFmtId="165" fontId="38" fillId="0" borderId="0" xfId="0" applyNumberFormat="1" applyFont="1" applyBorder="1"/>
    <xf numFmtId="165" fontId="38" fillId="0" borderId="10" xfId="0" applyNumberFormat="1" applyFont="1" applyBorder="1"/>
    <xf numFmtId="165" fontId="38" fillId="0" borderId="11" xfId="0" applyNumberFormat="1" applyFont="1" applyBorder="1"/>
    <xf numFmtId="0" fontId="38" fillId="0" borderId="37" xfId="0" applyFont="1" applyBorder="1"/>
    <xf numFmtId="165" fontId="38" fillId="0" borderId="38" xfId="0" applyNumberFormat="1" applyFont="1" applyBorder="1"/>
    <xf numFmtId="165" fontId="38" fillId="0" borderId="37" xfId="0" applyNumberFormat="1" applyFont="1" applyBorder="1"/>
    <xf numFmtId="165" fontId="38" fillId="0" borderId="39" xfId="0" applyNumberFormat="1" applyFont="1" applyBorder="1"/>
    <xf numFmtId="0" fontId="30" fillId="2" borderId="5" xfId="0" applyFont="1" applyFill="1" applyBorder="1"/>
    <xf numFmtId="0" fontId="30" fillId="2" borderId="33" xfId="0" applyFont="1" applyFill="1" applyBorder="1"/>
    <xf numFmtId="0" fontId="30" fillId="2" borderId="32" xfId="0" applyFont="1" applyFill="1" applyBorder="1"/>
    <xf numFmtId="0" fontId="38" fillId="2" borderId="40" xfId="0" applyFont="1" applyFill="1" applyBorder="1"/>
    <xf numFmtId="0" fontId="38" fillId="2" borderId="41" xfId="0" applyFont="1" applyFill="1" applyBorder="1"/>
    <xf numFmtId="165" fontId="30" fillId="2" borderId="42" xfId="0" applyNumberFormat="1" applyFont="1" applyFill="1" applyBorder="1"/>
    <xf numFmtId="165" fontId="30" fillId="2" borderId="40" xfId="0" applyNumberFormat="1" applyFont="1" applyFill="1" applyBorder="1"/>
    <xf numFmtId="165" fontId="30" fillId="2" borderId="43" xfId="0" applyNumberFormat="1" applyFont="1" applyFill="1" applyBorder="1"/>
    <xf numFmtId="165" fontId="30" fillId="2" borderId="44" xfId="0" applyNumberFormat="1" applyFont="1" applyFill="1" applyBorder="1"/>
    <xf numFmtId="165" fontId="38" fillId="0" borderId="19" xfId="3" applyNumberFormat="1" applyFont="1" applyBorder="1"/>
    <xf numFmtId="165" fontId="30" fillId="2" borderId="19" xfId="3" applyNumberFormat="1" applyFont="1" applyFill="1" applyBorder="1"/>
    <xf numFmtId="0" fontId="75" fillId="0" borderId="0" xfId="1" applyNumberFormat="1" applyFont="1"/>
    <xf numFmtId="0" fontId="75" fillId="0" borderId="0" xfId="1" quotePrefix="1" applyNumberFormat="1" applyFont="1"/>
    <xf numFmtId="0" fontId="75" fillId="0" borderId="0" xfId="1" applyFont="1" applyAlignment="1">
      <alignment vertical="center"/>
    </xf>
    <xf numFmtId="0" fontId="75" fillId="0" borderId="0" xfId="1" applyFont="1"/>
    <xf numFmtId="0" fontId="76" fillId="0" borderId="0" xfId="0" applyFont="1"/>
    <xf numFmtId="0" fontId="77" fillId="0" borderId="0" xfId="0" applyFont="1"/>
    <xf numFmtId="0" fontId="36" fillId="0" borderId="0" xfId="0" applyFont="1" applyBorder="1" applyAlignment="1">
      <alignment vertical="center"/>
    </xf>
    <xf numFmtId="0" fontId="30" fillId="2" borderId="28" xfId="0" applyFont="1" applyFill="1" applyBorder="1" applyAlignment="1">
      <alignment horizontal="center"/>
    </xf>
    <xf numFmtId="0" fontId="30" fillId="2" borderId="31" xfId="0" applyFont="1" applyFill="1" applyBorder="1" applyAlignment="1">
      <alignment horizontal="center"/>
    </xf>
    <xf numFmtId="0" fontId="30" fillId="2" borderId="27" xfId="0" applyFont="1" applyFill="1" applyBorder="1" applyAlignment="1">
      <alignment horizontal="center"/>
    </xf>
    <xf numFmtId="0" fontId="46" fillId="2" borderId="28" xfId="0" applyFont="1" applyFill="1" applyBorder="1" applyAlignment="1">
      <alignment horizontal="center" vertical="center"/>
    </xf>
    <xf numFmtId="0" fontId="46" fillId="2" borderId="31" xfId="0" applyFont="1" applyFill="1" applyBorder="1" applyAlignment="1">
      <alignment horizontal="center" vertical="center"/>
    </xf>
    <xf numFmtId="0" fontId="46" fillId="2" borderId="27" xfId="0" applyFont="1" applyFill="1" applyBorder="1" applyAlignment="1">
      <alignment horizontal="center" vertical="center"/>
    </xf>
    <xf numFmtId="0" fontId="45" fillId="2" borderId="1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40" fillId="2" borderId="19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40" fillId="2" borderId="19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0" fillId="2" borderId="1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5" fillId="2" borderId="7" xfId="0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horizontal="center" vertical="center"/>
    </xf>
    <xf numFmtId="0" fontId="45" fillId="2" borderId="5" xfId="0" applyFont="1" applyFill="1" applyBorder="1" applyAlignment="1">
      <alignment vertical="center"/>
    </xf>
    <xf numFmtId="0" fontId="45" fillId="2" borderId="3" xfId="0" applyFont="1" applyFill="1" applyBorder="1" applyAlignment="1">
      <alignment vertical="center"/>
    </xf>
    <xf numFmtId="0" fontId="30" fillId="2" borderId="19" xfId="0" applyFont="1" applyFill="1" applyBorder="1" applyAlignment="1">
      <alignment horizontal="center"/>
    </xf>
    <xf numFmtId="0" fontId="30" fillId="2" borderId="29" xfId="0" applyFont="1" applyFill="1" applyBorder="1" applyAlignment="1">
      <alignment horizontal="left"/>
    </xf>
    <xf numFmtId="0" fontId="30" fillId="2" borderId="3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vertical="center" wrapText="1"/>
    </xf>
    <xf numFmtId="0" fontId="38" fillId="2" borderId="29" xfId="0" applyFont="1" applyFill="1" applyBorder="1" applyAlignment="1">
      <alignment horizontal="center"/>
    </xf>
    <xf numFmtId="0" fontId="38" fillId="2" borderId="30" xfId="0" applyFont="1" applyFill="1" applyBorder="1" applyAlignment="1">
      <alignment horizontal="center"/>
    </xf>
    <xf numFmtId="0" fontId="53" fillId="0" borderId="5" xfId="0" applyFont="1" applyBorder="1" applyAlignment="1">
      <alignment horizontal="left" vertical="center"/>
    </xf>
    <xf numFmtId="0" fontId="53" fillId="0" borderId="3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11" fillId="0" borderId="6" xfId="0" applyFont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/>
    </xf>
    <xf numFmtId="164" fontId="3" fillId="2" borderId="16" xfId="2" applyNumberFormat="1" applyFont="1" applyFill="1" applyBorder="1" applyAlignment="1">
      <alignment horizontal="center" vertical="center"/>
    </xf>
    <xf numFmtId="164" fontId="3" fillId="2" borderId="14" xfId="2" applyNumberFormat="1" applyFont="1" applyFill="1" applyBorder="1" applyAlignment="1">
      <alignment horizontal="center" vertical="center"/>
    </xf>
    <xf numFmtId="164" fontId="3" fillId="2" borderId="18" xfId="2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justify" vertical="center"/>
    </xf>
    <xf numFmtId="0" fontId="3" fillId="2" borderId="3" xfId="0" applyFont="1" applyFill="1" applyBorder="1" applyAlignment="1">
      <alignment horizontal="justify" vertical="center"/>
    </xf>
    <xf numFmtId="0" fontId="3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45" fillId="2" borderId="7" xfId="0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6" fillId="2" borderId="7" xfId="1" applyFont="1" applyFill="1" applyBorder="1" applyAlignment="1">
      <alignment horizontal="center" vertical="center"/>
    </xf>
    <xf numFmtId="0" fontId="56" fillId="2" borderId="9" xfId="1" applyFont="1" applyFill="1" applyBorder="1" applyAlignment="1">
      <alignment horizontal="center" vertical="center"/>
    </xf>
    <xf numFmtId="0" fontId="56" fillId="2" borderId="2" xfId="1" applyFont="1" applyFill="1" applyBorder="1" applyAlignment="1">
      <alignment horizontal="center" vertical="center"/>
    </xf>
    <xf numFmtId="0" fontId="45" fillId="2" borderId="5" xfId="0" applyFont="1" applyFill="1" applyBorder="1" applyAlignment="1">
      <alignment vertical="center" wrapText="1"/>
    </xf>
    <xf numFmtId="0" fontId="45" fillId="2" borderId="3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3" fillId="2" borderId="7" xfId="0" applyFont="1" applyFill="1" applyBorder="1" applyAlignment="1">
      <alignment horizontal="center" vertical="center"/>
    </xf>
    <xf numFmtId="0" fontId="43" fillId="2" borderId="9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3" fillId="2" borderId="7" xfId="0" applyFont="1" applyFill="1" applyBorder="1" applyAlignment="1">
      <alignment horizontal="center" vertical="center" wrapText="1"/>
    </xf>
    <xf numFmtId="0" fontId="43" fillId="2" borderId="9" xfId="0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center" vertical="center" wrapText="1"/>
    </xf>
    <xf numFmtId="0" fontId="59" fillId="2" borderId="7" xfId="0" applyFont="1" applyFill="1" applyBorder="1" applyAlignment="1">
      <alignment horizontal="center" vertical="center"/>
    </xf>
    <xf numFmtId="0" fontId="59" fillId="2" borderId="9" xfId="0" applyFont="1" applyFill="1" applyBorder="1" applyAlignment="1">
      <alignment horizontal="center" vertical="center"/>
    </xf>
    <xf numFmtId="0" fontId="59" fillId="2" borderId="2" xfId="0" applyFont="1" applyFill="1" applyBorder="1" applyAlignment="1">
      <alignment horizontal="center" vertical="center"/>
    </xf>
    <xf numFmtId="0" fontId="45" fillId="2" borderId="29" xfId="0" applyFont="1" applyFill="1" applyBorder="1" applyAlignment="1">
      <alignment horizontal="center" vertical="center"/>
    </xf>
    <xf numFmtId="0" fontId="45" fillId="2" borderId="26" xfId="0" applyFont="1" applyFill="1" applyBorder="1" applyAlignment="1">
      <alignment horizontal="center" vertical="center"/>
    </xf>
    <xf numFmtId="0" fontId="45" fillId="2" borderId="30" xfId="0" applyFont="1" applyFill="1" applyBorder="1" applyAlignment="1">
      <alignment horizontal="center" vertical="center"/>
    </xf>
    <xf numFmtId="0" fontId="18" fillId="0" borderId="0" xfId="0" applyFont="1" applyAlignment="1">
      <alignment horizontal="left" wrapText="1"/>
    </xf>
  </cellXfs>
  <cellStyles count="6">
    <cellStyle name="Comma" xfId="3" builtinId="3"/>
    <cellStyle name="Hyperlink" xfId="1" builtinId="8"/>
    <cellStyle name="Normal" xfId="0" builtinId="0"/>
    <cellStyle name="Normal 2" xfId="5" xr:uid="{FAFA0A52-52E0-4226-9CC2-14D82297D962}"/>
    <cellStyle name="Normal 3" xfId="4" xr:uid="{B2F6EE6E-714C-47D1-8E3D-F1F29B37B9AC}"/>
    <cellStyle name="Percent" xfId="2" builtinId="5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externalLink" Target="externalLinks/externalLink5.xml"/><Relationship Id="rId89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calcChain" Target="calcChain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externalLink" Target="externalLinks/externalLink1.xml"/><Relationship Id="rId85" Type="http://schemas.openxmlformats.org/officeDocument/2006/relationships/externalLink" Target="externalLinks/externalLink6.xml"/><Relationship Id="rId9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4.xml"/><Relationship Id="rId88" Type="http://schemas.openxmlformats.org/officeDocument/2006/relationships/styles" Target="styles.xml"/><Relationship Id="rId9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externalLink" Target="externalLinks/externalLink2.xml"/><Relationship Id="rId86" Type="http://schemas.openxmlformats.org/officeDocument/2006/relationships/theme" Target="theme/theme1.xml"/><Relationship Id="rId94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connections" Target="connections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2467592592592592"/>
          <c:w val="0.93888888888888888"/>
          <c:h val="0.66016149023038784"/>
        </c:manualLayout>
      </c:layout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rgbClr val="FF99CC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F27-4724-B1B5-2F66000B40E5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9F27-4724-B1B5-2F66000B40E5}"/>
              </c:ext>
            </c:extLst>
          </c:dPt>
          <c:dLbls>
            <c:dLbl>
              <c:idx val="1"/>
              <c:layout>
                <c:manualLayout>
                  <c:x val="0.16047200613477533"/>
                  <c:y val="-0.1462299592069063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27-4724-B1B5-2F66000B40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/>
                    </a:solidFill>
                    <a:latin typeface="Rockwell" panose="02060603020205020403" pitchFamily="18" charset="0"/>
                    <a:ea typeface="+mn-ea"/>
                    <a:cs typeface="+mn-cs"/>
                  </a:defRPr>
                </a:pPr>
                <a:endParaRPr lang="en-ZM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1'!$N$6:$N$7</c:f>
              <c:strCache>
                <c:ptCount val="2"/>
                <c:pt idx="0">
                  <c:v> Female </c:v>
                </c:pt>
                <c:pt idx="1">
                  <c:v> Male </c:v>
                </c:pt>
              </c:strCache>
            </c:strRef>
          </c:cat>
          <c:val>
            <c:numRef>
              <c:f>'Figure 1'!$P$6:$P$7</c:f>
              <c:numCache>
                <c:formatCode>0%</c:formatCode>
                <c:ptCount val="2"/>
                <c:pt idx="0">
                  <c:v>0.38352255231349841</c:v>
                </c:pt>
                <c:pt idx="1">
                  <c:v>0.61647744768650159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7-4724-B1B5-2F66000B40E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/>
              </a:solidFill>
              <a:latin typeface="Rockwell" panose="02060603020205020403" pitchFamily="18" charset="0"/>
              <a:ea typeface="+mn-ea"/>
              <a:cs typeface="+mn-cs"/>
            </a:defRPr>
          </a:pPr>
          <a:endParaRPr lang="en-ZM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ZM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22'!$B$4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F0"/>
            </a:solidFill>
            <a:ln w="50800">
              <a:solidFill>
                <a:schemeClr val="bg1"/>
              </a:solidFill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9C8-49F1-B51B-00BF541E6BB7}"/>
              </c:ext>
            </c:extLst>
          </c:dPt>
          <c:dLbls>
            <c:dLbl>
              <c:idx val="0"/>
              <c:layout>
                <c:manualLayout>
                  <c:x val="-2.2461814914645158E-2"/>
                  <c:y val="-4.357298474945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C8-49F1-B51B-00BF541E6BB7}"/>
                </c:ext>
              </c:extLst>
            </c:dLbl>
            <c:dLbl>
              <c:idx val="1"/>
              <c:layout>
                <c:manualLayout>
                  <c:x val="-1.6471997604073075E-2"/>
                  <c:y val="-5.083514887436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C8-49F1-B51B-00BF541E6BB7}"/>
                </c:ext>
              </c:extLst>
            </c:dLbl>
            <c:dLbl>
              <c:idx val="2"/>
              <c:layout>
                <c:manualLayout>
                  <c:x val="-1.9466906259359089E-2"/>
                  <c:y val="-4.357298474945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C8-49F1-B51B-00BF541E6B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ZM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'Table 22'!$C$3:$H$3</c15:sqref>
                  </c15:fullRef>
                </c:ext>
              </c:extLst>
              <c:f>'Table 22'!$D$3:$H$3</c:f>
              <c:strCache>
                <c:ptCount val="5"/>
                <c:pt idx="0">
                  <c:v>Pay As You Earn</c:v>
                </c:pt>
                <c:pt idx="1">
                  <c:v>Excise duty[1]</c:v>
                </c:pt>
                <c:pt idx="2">
                  <c:v>Value Added Tax[2]</c:v>
                </c:pt>
                <c:pt idx="3">
                  <c:v>Customs duty</c:v>
                </c:pt>
                <c:pt idx="4">
                  <c:v>Others taxes[3]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 22'!$C$4:$H$4</c15:sqref>
                  </c15:fullRef>
                </c:ext>
              </c:extLst>
              <c:f>'Table 22'!$D$4:$H$4</c:f>
              <c:numCache>
                <c:formatCode>0.0%</c:formatCode>
                <c:ptCount val="5"/>
                <c:pt idx="0">
                  <c:v>1.0287040475869699E-2</c:v>
                </c:pt>
                <c:pt idx="1">
                  <c:v>4.0795107179665224E-2</c:v>
                </c:pt>
                <c:pt idx="2">
                  <c:v>1.0851079241966231E-2</c:v>
                </c:pt>
                <c:pt idx="3">
                  <c:v>3.8831435801360538E-2</c:v>
                </c:pt>
                <c:pt idx="4">
                  <c:v>7.0000000000000001E-3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'Table 22'!$C$4</c15:sqref>
                  <c15:dLbl>
                    <c:idx val="-1"/>
                    <c:layout>
                      <c:manualLayout>
                        <c:x val="-2.2461814914645158E-2"/>
                        <c:y val="-4.720406681190995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E483-4B5B-A415-5AAFFB7B98B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49C8-49F1-B51B-00BF541E6B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5"/>
        <c:axId val="504288560"/>
        <c:axId val="60313222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'Table 22'!$B$5</c15:sqref>
                        </c15:formulaRef>
                      </c:ext>
                    </c:extLst>
                    <c:strCache>
                      <c:ptCount val="1"/>
                      <c:pt idx="0">
                        <c:v>2002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ZM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'Table 22'!$C$3:$H$3</c15:sqref>
                        </c15:fullRef>
                        <c15:formulaRef>
                          <c15:sqref>'Table 22'!$D$3:$H$3</c15:sqref>
                        </c15:formulaRef>
                      </c:ext>
                    </c:extLst>
                    <c:strCache>
                      <c:ptCount val="5"/>
                      <c:pt idx="0">
                        <c:v>Pay As You Earn</c:v>
                      </c:pt>
                      <c:pt idx="1">
                        <c:v>Excise duty[1]</c:v>
                      </c:pt>
                      <c:pt idx="2">
                        <c:v>Value Added Tax[2]</c:v>
                      </c:pt>
                      <c:pt idx="3">
                        <c:v>Customs duty</c:v>
                      </c:pt>
                      <c:pt idx="4">
                        <c:v>Others taxes[3]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'Table 22'!$C$5:$H$5</c15:sqref>
                        </c15:fullRef>
                        <c15:formulaRef>
                          <c15:sqref>'Table 22'!$D$5:$H$5</c15:sqref>
                        </c15:formulaRef>
                      </c:ext>
                    </c:extLst>
                    <c:numCache>
                      <c:formatCode>0.0%</c:formatCode>
                      <c:ptCount val="5"/>
                      <c:pt idx="0">
                        <c:v>4.4999999999999998E-2</c:v>
                      </c:pt>
                      <c:pt idx="1">
                        <c:v>2.3E-2</c:v>
                      </c:pt>
                      <c:pt idx="2">
                        <c:v>4.3999999999999997E-2</c:v>
                      </c:pt>
                      <c:pt idx="3">
                        <c:v>1.9E-2</c:v>
                      </c:pt>
                      <c:pt idx="4">
                        <c:v>8.0000000000000002E-3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49C8-49F1-B51B-00BF541E6BB7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'Table 22'!$B$6</c:f>
              <c:strCache>
                <c:ptCount val="1"/>
                <c:pt idx="0">
                  <c:v>2003</c:v>
                </c:pt>
              </c:strCache>
            </c:strRef>
          </c:tx>
          <c:spPr>
            <a:ln w="412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Rockwell" panose="02060603020205020403" pitchFamily="18" charset="0"/>
                    <a:ea typeface="+mn-ea"/>
                    <a:cs typeface="+mn-cs"/>
                  </a:defRPr>
                </a:pPr>
                <a:endParaRPr lang="en-ZM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'Table 22'!$C$3:$H$3</c15:sqref>
                  </c15:fullRef>
                </c:ext>
              </c:extLst>
              <c:f>'Table 22'!$D$3:$H$3</c:f>
              <c:strCache>
                <c:ptCount val="5"/>
                <c:pt idx="0">
                  <c:v>Pay As You Earn</c:v>
                </c:pt>
                <c:pt idx="1">
                  <c:v>Excise duty[1]</c:v>
                </c:pt>
                <c:pt idx="2">
                  <c:v>Value Added Tax[2]</c:v>
                </c:pt>
                <c:pt idx="3">
                  <c:v>Customs duty</c:v>
                </c:pt>
                <c:pt idx="4">
                  <c:v>Others taxes[3]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 22'!$C$6:$H$6</c15:sqref>
                  </c15:fullRef>
                </c:ext>
              </c:extLst>
              <c:f>'Table 22'!$D$6:$H$6</c:f>
              <c:numCache>
                <c:formatCode>0.0%</c:formatCode>
                <c:ptCount val="5"/>
                <c:pt idx="0">
                  <c:v>4.9000000000000002E-2</c:v>
                </c:pt>
                <c:pt idx="1">
                  <c:v>2.1000000000000001E-2</c:v>
                </c:pt>
                <c:pt idx="2">
                  <c:v>4.3999999999999997E-2</c:v>
                </c:pt>
                <c:pt idx="3">
                  <c:v>1.7999999999999999E-2</c:v>
                </c:pt>
                <c:pt idx="4">
                  <c:v>8.9999999999999993E-3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9C8-49F1-B51B-00BF541E6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9336751"/>
        <c:axId val="2038348223"/>
      </c:lineChart>
      <c:catAx>
        <c:axId val="50428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ZM"/>
          </a:p>
        </c:txPr>
        <c:crossAx val="603132224"/>
        <c:crosses val="autoZero"/>
        <c:auto val="1"/>
        <c:lblAlgn val="ctr"/>
        <c:lblOffset val="100"/>
        <c:noMultiLvlLbl val="0"/>
      </c:catAx>
      <c:valAx>
        <c:axId val="6031322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Rockwell" panose="02060603020205020403" pitchFamily="18" charset="0"/>
                    <a:ea typeface="+mn-ea"/>
                    <a:cs typeface="+mn-cs"/>
                  </a:defRPr>
                </a:pPr>
                <a:r>
                  <a:rPr lang="en-GB">
                    <a:latin typeface="Rockwell" panose="02060603020205020403" pitchFamily="18" charset="0"/>
                  </a:rPr>
                  <a:t>Cost (K'Million)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Rockwell" panose="02060603020205020403" pitchFamily="18" charset="0"/>
                  <a:ea typeface="+mn-ea"/>
                  <a:cs typeface="+mn-cs"/>
                </a:defRPr>
              </a:pPr>
              <a:endParaRPr lang="en-ZM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ZM"/>
          </a:p>
        </c:txPr>
        <c:crossAx val="504288560"/>
        <c:crosses val="autoZero"/>
        <c:crossBetween val="between"/>
      </c:valAx>
      <c:valAx>
        <c:axId val="2038348223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ZM"/>
          </a:p>
        </c:txPr>
        <c:crossAx val="2009336751"/>
        <c:crosses val="max"/>
        <c:crossBetween val="between"/>
      </c:valAx>
      <c:catAx>
        <c:axId val="200933675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383482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/>
              </a:solidFill>
              <a:latin typeface="Rockwell" panose="02060603020205020403" pitchFamily="18" charset="0"/>
              <a:ea typeface="+mn-ea"/>
              <a:cs typeface="+mn-cs"/>
            </a:defRPr>
          </a:pPr>
          <a:endParaRPr lang="en-ZM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ZM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731121296405113E-2"/>
          <c:y val="2.711357940160862E-2"/>
          <c:w val="0.92273488202034448"/>
          <c:h val="0.83833310087446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'Table 25  '!$B$7</c:f>
              <c:strCache>
                <c:ptCount val="1"/>
                <c:pt idx="0">
                  <c:v>e-Payment</c:v>
                </c:pt>
              </c:strCache>
            </c:strRef>
          </c:tx>
          <c:invertIfNegative val="0"/>
          <c:cat>
            <c:numRef>
              <c:f>'Table 25  '!$C$6:$G$6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'Table 25  '!$C$7:$G$7</c:f>
              <c:numCache>
                <c:formatCode>0.00%</c:formatCode>
                <c:ptCount val="5"/>
                <c:pt idx="0">
                  <c:v>0.70799999999999996</c:v>
                </c:pt>
                <c:pt idx="1">
                  <c:v>0.75</c:v>
                </c:pt>
                <c:pt idx="2">
                  <c:v>0.76</c:v>
                </c:pt>
                <c:pt idx="3">
                  <c:v>0.8</c:v>
                </c:pt>
                <c:pt idx="4">
                  <c:v>0.79800000000000004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D5-46BF-9F3F-7A4552884A7E}"/>
            </c:ext>
          </c:extLst>
        </c:ser>
        <c:ser>
          <c:idx val="2"/>
          <c:order val="2"/>
          <c:tx>
            <c:strRef>
              <c:f>'Table 25  '!$B$8</c:f>
              <c:strCache>
                <c:ptCount val="1"/>
                <c:pt idx="0">
                  <c:v>Cash or RTGS or Cheque</c:v>
                </c:pt>
              </c:strCache>
            </c:strRef>
          </c:tx>
          <c:invertIfNegative val="0"/>
          <c:cat>
            <c:numRef>
              <c:f>'Table 25  '!$C$6:$G$6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'Table 25  '!$C$8:$G$8</c:f>
              <c:numCache>
                <c:formatCode>0.00%</c:formatCode>
                <c:ptCount val="5"/>
                <c:pt idx="0">
                  <c:v>0.29199999999999998</c:v>
                </c:pt>
                <c:pt idx="1">
                  <c:v>0.25</c:v>
                </c:pt>
                <c:pt idx="2">
                  <c:v>0.24</c:v>
                </c:pt>
                <c:pt idx="3">
                  <c:v>0.2</c:v>
                </c:pt>
                <c:pt idx="4">
                  <c:v>0.20200000000000001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D5-46BF-9F3F-7A4552884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124288"/>
        <c:axId val="1541258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'Table 25  '!$B$6</c15:sqref>
                        </c15:formulaRef>
                      </c:ext>
                    </c:extLst>
                    <c:strCache>
                      <c:ptCount val="1"/>
                      <c:pt idx="0">
                        <c:v>Mode of payment</c:v>
                      </c:pt>
                    </c:strCache>
                  </c:strRef>
                </c:tx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'Table 25  '!$C$6:$G$6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'Table 25  '!$C$6:$G$6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DD5-46BF-9F3F-7A4552884A7E}"/>
                  </c:ext>
                </c:extLst>
              </c15:ser>
            </c15:filteredBarSeries>
          </c:ext>
        </c:extLst>
      </c:barChart>
      <c:catAx>
        <c:axId val="154124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Rockwell" panose="02060603020205020403" pitchFamily="18" charset="0"/>
              </a:defRPr>
            </a:pPr>
            <a:endParaRPr lang="en-ZM"/>
          </a:p>
        </c:txPr>
        <c:crossAx val="154125824"/>
        <c:crossesAt val="0"/>
        <c:auto val="1"/>
        <c:lblAlgn val="ctr"/>
        <c:lblOffset val="100"/>
        <c:noMultiLvlLbl val="0"/>
      </c:catAx>
      <c:valAx>
        <c:axId val="154125824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Rockwell" panose="02060603020205020403" pitchFamily="18" charset="0"/>
              </a:defRPr>
            </a:pPr>
            <a:endParaRPr lang="en-ZM"/>
          </a:p>
        </c:txPr>
        <c:crossAx val="154124288"/>
        <c:crossesAt val="1"/>
        <c:crossBetween val="between"/>
      </c:valAx>
    </c:plotArea>
    <c:legend>
      <c:legendPos val="b"/>
      <c:overlay val="0"/>
      <c:txPr>
        <a:bodyPr/>
        <a:lstStyle/>
        <a:p>
          <a:pPr>
            <a:defRPr b="1"/>
          </a:pPr>
          <a:endParaRPr lang="en-ZM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ZM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'Figure 12'!$O$9</c:f>
              <c:strCache>
                <c:ptCount val="1"/>
                <c:pt idx="0">
                  <c:v>Total refunds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Rockwell" panose="02060603020205020403" pitchFamily="18" charset="0"/>
                    <a:ea typeface="+mn-ea"/>
                    <a:cs typeface="+mn-cs"/>
                  </a:defRPr>
                </a:pPr>
                <a:endParaRPr lang="en-ZM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12'!$P$8:$T$8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'Figure 12'!$P$9:$T$9</c:f>
              <c:numCache>
                <c:formatCode>_-* #,##0.0_-;\-* #,##0.0_-;_-* "-"??_-;_-@_-</c:formatCode>
                <c:ptCount val="5"/>
                <c:pt idx="0">
                  <c:v>9369.6</c:v>
                </c:pt>
                <c:pt idx="1">
                  <c:v>10876.1</c:v>
                </c:pt>
                <c:pt idx="2">
                  <c:v>12878.1</c:v>
                </c:pt>
                <c:pt idx="3">
                  <c:v>12368.4</c:v>
                </c:pt>
                <c:pt idx="4">
                  <c:v>16278.000000050002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97-4901-B7BC-9D0E770C5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965711"/>
        <c:axId val="902967791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12'!$O$8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B0F0"/>
                    </a:solidFill>
                    <a:ln w="38100">
                      <a:solidFill>
                        <a:srgbClr val="00B0F0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'Figure 12'!$P$8:$T$8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12'!$P$8:$T$8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C697-4901-B7BC-9D0E770C5C2E}"/>
                  </c:ext>
                </c:extLst>
              </c15:ser>
            </c15:filteredLineSeries>
          </c:ext>
        </c:extLst>
      </c:lineChart>
      <c:catAx>
        <c:axId val="902965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ZM"/>
          </a:p>
        </c:txPr>
        <c:crossAx val="902967791"/>
        <c:crosses val="autoZero"/>
        <c:auto val="1"/>
        <c:lblAlgn val="ctr"/>
        <c:lblOffset val="100"/>
        <c:noMultiLvlLbl val="0"/>
      </c:catAx>
      <c:valAx>
        <c:axId val="902967791"/>
        <c:scaling>
          <c:orientation val="minMax"/>
        </c:scaling>
        <c:delete val="0"/>
        <c:axPos val="l"/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ZM"/>
          </a:p>
        </c:txPr>
        <c:crossAx val="902965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ZM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1"/>
          <c:order val="1"/>
          <c:tx>
            <c:strRef>
              <c:f>'Figure 13'!$R$8</c:f>
              <c:strCache>
                <c:ptCount val="1"/>
                <c:pt idx="0">
                  <c:v>Primary Sector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Rockwell" panose="02060603020205020403" pitchFamily="18" charset="0"/>
                    <a:ea typeface="+mn-ea"/>
                    <a:cs typeface="+mn-cs"/>
                  </a:defRPr>
                </a:pPr>
                <a:endParaRPr lang="en-ZM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'Figure 13'!$S$7:$X$7</c15:sqref>
                  </c15:fullRef>
                </c:ext>
              </c:extLst>
              <c:f>'Figure 13'!$T$7:$X$7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13'!$S$8:$X$8</c15:sqref>
                  </c15:fullRef>
                </c:ext>
              </c:extLst>
              <c:f>'Figure 13'!$T$8:$X$8</c:f>
              <c:numCache>
                <c:formatCode>0.0%</c:formatCode>
                <c:ptCount val="5"/>
                <c:pt idx="0">
                  <c:v>0.25440988577203988</c:v>
                </c:pt>
                <c:pt idx="1">
                  <c:v>0.23981359677405484</c:v>
                </c:pt>
                <c:pt idx="2">
                  <c:v>0.21093947656930817</c:v>
                </c:pt>
                <c:pt idx="3">
                  <c:v>0.22290343624768674</c:v>
                </c:pt>
                <c:pt idx="4">
                  <c:v>0.19873386861273121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5A-4427-8C52-972878F7044A}"/>
            </c:ext>
          </c:extLst>
        </c:ser>
        <c:ser>
          <c:idx val="2"/>
          <c:order val="2"/>
          <c:tx>
            <c:strRef>
              <c:f>'Figure 13'!$R$9</c:f>
              <c:strCache>
                <c:ptCount val="1"/>
                <c:pt idx="0">
                  <c:v>Secondary Sector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dk1"/>
                    </a:solidFill>
                    <a:latin typeface="Rockwell" panose="02060603020205020403" pitchFamily="18" charset="0"/>
                    <a:ea typeface="+mn-ea"/>
                    <a:cs typeface="+mn-cs"/>
                  </a:defRPr>
                </a:pPr>
                <a:endParaRPr lang="en-ZM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'Figure 13'!$S$7:$X$7</c15:sqref>
                  </c15:fullRef>
                </c:ext>
              </c:extLst>
              <c:f>'Figure 13'!$T$7:$X$7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13'!$S$9:$X$9</c15:sqref>
                  </c15:fullRef>
                </c:ext>
              </c:extLst>
              <c:f>'Figure 13'!$T$9:$X$9</c:f>
              <c:numCache>
                <c:formatCode>0.0%</c:formatCode>
                <c:ptCount val="5"/>
                <c:pt idx="0">
                  <c:v>0.12819657125421921</c:v>
                </c:pt>
                <c:pt idx="1">
                  <c:v>0.14359410869509143</c:v>
                </c:pt>
                <c:pt idx="2">
                  <c:v>0.11732915413375312</c:v>
                </c:pt>
                <c:pt idx="3">
                  <c:v>0.12259855413987299</c:v>
                </c:pt>
                <c:pt idx="4">
                  <c:v>0.12142846598605231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5A-4427-8C52-972878F7044A}"/>
            </c:ext>
          </c:extLst>
        </c:ser>
        <c:ser>
          <c:idx val="3"/>
          <c:order val="3"/>
          <c:tx>
            <c:strRef>
              <c:f>'Figure 13'!$R$10</c:f>
              <c:strCache>
                <c:ptCount val="1"/>
                <c:pt idx="0">
                  <c:v>Tertiary Sector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Rockwell" panose="02060603020205020403" pitchFamily="18" charset="0"/>
                    <a:ea typeface="+mn-ea"/>
                    <a:cs typeface="+mn-cs"/>
                  </a:defRPr>
                </a:pPr>
                <a:endParaRPr lang="en-ZM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'Figure 13'!$S$7:$X$7</c15:sqref>
                  </c15:fullRef>
                </c:ext>
              </c:extLst>
              <c:f>'Figure 13'!$T$7:$X$7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13'!$S$10:$X$10</c15:sqref>
                  </c15:fullRef>
                </c:ext>
              </c:extLst>
              <c:f>'Figure 13'!$T$10:$X$10</c:f>
              <c:numCache>
                <c:formatCode>0.0%</c:formatCode>
                <c:ptCount val="5"/>
                <c:pt idx="0">
                  <c:v>0.61740307786189685</c:v>
                </c:pt>
                <c:pt idx="1">
                  <c:v>0.61659229453085351</c:v>
                </c:pt>
                <c:pt idx="2">
                  <c:v>0.67171731369296939</c:v>
                </c:pt>
                <c:pt idx="3">
                  <c:v>0.65449800961244031</c:v>
                </c:pt>
                <c:pt idx="4">
                  <c:v>0.67983766540121615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5A-4427-8C52-972878F704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1362000"/>
        <c:axId val="71352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13'!$R$7</c15:sqref>
                        </c15:formulaRef>
                      </c:ext>
                    </c:extLst>
                    <c:strCache>
                      <c:ptCount val="1"/>
                      <c:pt idx="0">
                        <c:v>Economic Sectors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ZM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ullRef>
                          <c15:sqref>'Figure 13'!$S$7:$X$7</c15:sqref>
                        </c15:fullRef>
                        <c15:formulaRef>
                          <c15:sqref>'Figure 13'!$T$7:$X$7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'Figure 13'!$S$7:$X$7</c15:sqref>
                        </c15:fullRef>
                        <c15:formulaRef>
                          <c15:sqref>'Figure 13'!$T$7:$X$7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B5A-4427-8C52-972878F7044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13'!$R$11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ZM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'Figure 13'!$S$7:$X$7</c15:sqref>
                        </c15:fullRef>
                        <c15:formulaRef>
                          <c15:sqref>'Figure 13'!$T$7:$X$7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'Figure 13'!$S$11:$X$11</c15:sqref>
                        </c15:fullRef>
                        <c15:formulaRef>
                          <c15:sqref>'Figure 13'!$T$11:$X$11</c15:sqref>
                        </c15:formulaRef>
                      </c:ext>
                    </c:extLst>
                    <c:numCache>
                      <c:formatCode>0.0%</c:formatCode>
                      <c:ptCount val="5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B5A-4427-8C52-972878F7044A}"/>
                  </c:ext>
                </c:extLst>
              </c15:ser>
            </c15:filteredBarSeries>
          </c:ext>
        </c:extLst>
      </c:barChart>
      <c:catAx>
        <c:axId val="7136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ZM"/>
          </a:p>
        </c:txPr>
        <c:crossAx val="71352432"/>
        <c:crosses val="autoZero"/>
        <c:auto val="1"/>
        <c:lblAlgn val="ctr"/>
        <c:lblOffset val="100"/>
        <c:noMultiLvlLbl val="0"/>
      </c:catAx>
      <c:valAx>
        <c:axId val="713524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ZM"/>
          </a:p>
        </c:txPr>
        <c:crossAx val="7136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/>
              </a:solidFill>
              <a:latin typeface="Rockwell" panose="02060603020205020403" pitchFamily="18" charset="0"/>
              <a:ea typeface="+mn-ea"/>
              <a:cs typeface="+mn-cs"/>
            </a:defRPr>
          </a:pPr>
          <a:endParaRPr lang="en-ZM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ZM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20277777777773E-2"/>
          <c:y val="5.1351759552937623E-2"/>
          <c:w val="0.90687694444444444"/>
          <c:h val="0.809474744519644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14'!$P$7</c:f>
              <c:strCache>
                <c:ptCount val="1"/>
                <c:pt idx="0">
                  <c:v>Primary Sector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Rockwell" panose="02060603020205020403" pitchFamily="18" charset="0"/>
                    <a:ea typeface="+mn-ea"/>
                    <a:cs typeface="+mn-cs"/>
                  </a:defRPr>
                </a:pPr>
                <a:endParaRPr lang="en-ZM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14'!$O$8:$O$12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'Figure 14'!$P$8:$P$12</c:f>
              <c:numCache>
                <c:formatCode>0.0%</c:formatCode>
                <c:ptCount val="5"/>
                <c:pt idx="0">
                  <c:v>0.442</c:v>
                </c:pt>
                <c:pt idx="1">
                  <c:v>0.42099999999999999</c:v>
                </c:pt>
                <c:pt idx="2">
                  <c:v>0.56599999999999995</c:v>
                </c:pt>
                <c:pt idx="3">
                  <c:v>0.66300000000000003</c:v>
                </c:pt>
                <c:pt idx="4">
                  <c:v>0.60212390280054673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E6-4DFA-BC49-E08A36D3149E}"/>
            </c:ext>
          </c:extLst>
        </c:ser>
        <c:ser>
          <c:idx val="1"/>
          <c:order val="1"/>
          <c:tx>
            <c:strRef>
              <c:f>'Figure 14'!$Q$7</c:f>
              <c:strCache>
                <c:ptCount val="1"/>
                <c:pt idx="0">
                  <c:v>Secondary Sector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Rockwell" panose="02060603020205020403" pitchFamily="18" charset="0"/>
                    <a:ea typeface="+mn-ea"/>
                    <a:cs typeface="+mn-cs"/>
                  </a:defRPr>
                </a:pPr>
                <a:endParaRPr lang="en-ZM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14'!$O$8:$O$12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'Figure 14'!$Q$8:$Q$12</c:f>
              <c:numCache>
                <c:formatCode>0.0%</c:formatCode>
                <c:ptCount val="5"/>
                <c:pt idx="0">
                  <c:v>8.4000000000000005E-2</c:v>
                </c:pt>
                <c:pt idx="1">
                  <c:v>0.153</c:v>
                </c:pt>
                <c:pt idx="2">
                  <c:v>0.108</c:v>
                </c:pt>
                <c:pt idx="3">
                  <c:v>9.9000000000000005E-2</c:v>
                </c:pt>
                <c:pt idx="4">
                  <c:v>8.888098001901068E-2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E6-4DFA-BC49-E08A36D3149E}"/>
            </c:ext>
          </c:extLst>
        </c:ser>
        <c:ser>
          <c:idx val="2"/>
          <c:order val="2"/>
          <c:tx>
            <c:strRef>
              <c:f>'Figure 14'!$R$7</c:f>
              <c:strCache>
                <c:ptCount val="1"/>
                <c:pt idx="0">
                  <c:v>Tertiary Sector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Rockwell" panose="02060603020205020403" pitchFamily="18" charset="0"/>
                    <a:ea typeface="+mn-ea"/>
                    <a:cs typeface="+mn-cs"/>
                  </a:defRPr>
                </a:pPr>
                <a:endParaRPr lang="en-ZM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14'!$O$8:$O$12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'Figure 14'!$R$8:$R$12</c:f>
              <c:numCache>
                <c:formatCode>0.0%</c:formatCode>
                <c:ptCount val="5"/>
                <c:pt idx="0">
                  <c:v>0.47399999999999998</c:v>
                </c:pt>
                <c:pt idx="1">
                  <c:v>0.42599999999999999</c:v>
                </c:pt>
                <c:pt idx="2">
                  <c:v>0.32600000000000001</c:v>
                </c:pt>
                <c:pt idx="3">
                  <c:v>0.23799999999999999</c:v>
                </c:pt>
                <c:pt idx="4">
                  <c:v>0.309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E6-4DFA-BC49-E08A36D31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9122080"/>
        <c:axId val="570716080"/>
      </c:barChart>
      <c:catAx>
        <c:axId val="21191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/>
                </a:solidFill>
                <a:latin typeface="Rockwell" panose="02060603020205020403" pitchFamily="18" charset="0"/>
                <a:ea typeface="+mn-ea"/>
                <a:cs typeface="+mn-cs"/>
              </a:defRPr>
            </a:pPr>
            <a:endParaRPr lang="en-ZM"/>
          </a:p>
        </c:txPr>
        <c:crossAx val="570716080"/>
        <c:crosses val="autoZero"/>
        <c:auto val="1"/>
        <c:lblAlgn val="ctr"/>
        <c:lblOffset val="100"/>
        <c:noMultiLvlLbl val="0"/>
      </c:catAx>
      <c:valAx>
        <c:axId val="570716080"/>
        <c:scaling>
          <c:orientation val="minMax"/>
          <c:max val="1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ZM"/>
          </a:p>
        </c:txPr>
        <c:crossAx val="2119122080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ZM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ZM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45639594669688E-2"/>
          <c:y val="5.1351746061159664E-2"/>
          <c:w val="0.90687694444444444"/>
          <c:h val="0.809474744519644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15'!$R$4</c:f>
              <c:strCache>
                <c:ptCount val="1"/>
                <c:pt idx="0">
                  <c:v>Primary Sector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dk1"/>
                    </a:solidFill>
                    <a:latin typeface="Rockwell" panose="02060603020205020403" pitchFamily="18" charset="0"/>
                    <a:ea typeface="+mn-ea"/>
                    <a:cs typeface="+mn-cs"/>
                  </a:defRPr>
                </a:pPr>
                <a:endParaRPr lang="en-ZM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15'!$Q$5:$Q$9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'Figure 15'!$R$5:$R$9</c:f>
              <c:numCache>
                <c:formatCode>0.0%</c:formatCode>
                <c:ptCount val="5"/>
                <c:pt idx="0">
                  <c:v>0.50800000000000001</c:v>
                </c:pt>
                <c:pt idx="1">
                  <c:v>0.52</c:v>
                </c:pt>
                <c:pt idx="2">
                  <c:v>0.52200000000000002</c:v>
                </c:pt>
                <c:pt idx="3">
                  <c:v>0.52900000000000003</c:v>
                </c:pt>
                <c:pt idx="4">
                  <c:v>0.4490486355536239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33-4750-A2AD-0257EF228F06}"/>
            </c:ext>
          </c:extLst>
        </c:ser>
        <c:ser>
          <c:idx val="1"/>
          <c:order val="1"/>
          <c:tx>
            <c:strRef>
              <c:f>'Figure 15'!$S$4</c:f>
              <c:strCache>
                <c:ptCount val="1"/>
                <c:pt idx="0">
                  <c:v>Secondary Sector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ZM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15'!$Q$5:$Q$9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'Figure 15'!$S$5:$S$9</c:f>
              <c:numCache>
                <c:formatCode>0.0%</c:formatCode>
                <c:ptCount val="5"/>
                <c:pt idx="0">
                  <c:v>0.153</c:v>
                </c:pt>
                <c:pt idx="1">
                  <c:v>0.17700000000000002</c:v>
                </c:pt>
                <c:pt idx="2">
                  <c:v>0.14799999999999999</c:v>
                </c:pt>
                <c:pt idx="3">
                  <c:v>0.14699999999999999</c:v>
                </c:pt>
                <c:pt idx="4">
                  <c:v>0.19215470012754701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633-4750-A2AD-0257EF228F06}"/>
            </c:ext>
          </c:extLst>
        </c:ser>
        <c:ser>
          <c:idx val="2"/>
          <c:order val="2"/>
          <c:tx>
            <c:strRef>
              <c:f>'Figure 15'!$T$4</c:f>
              <c:strCache>
                <c:ptCount val="1"/>
                <c:pt idx="0">
                  <c:v>Tertiary Sector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dk1"/>
                    </a:solidFill>
                    <a:latin typeface="Rockwell" panose="02060603020205020403" pitchFamily="18" charset="0"/>
                    <a:ea typeface="+mn-ea"/>
                    <a:cs typeface="+mn-cs"/>
                  </a:defRPr>
                </a:pPr>
                <a:endParaRPr lang="en-ZM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15'!$Q$5:$Q$9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'Figure 15'!$T$5:$T$9</c:f>
              <c:numCache>
                <c:formatCode>0.0%</c:formatCode>
                <c:ptCount val="5"/>
                <c:pt idx="0">
                  <c:v>0.33900000000000002</c:v>
                </c:pt>
                <c:pt idx="1">
                  <c:v>0.30299999999999999</c:v>
                </c:pt>
                <c:pt idx="2">
                  <c:v>0.33000000000000007</c:v>
                </c:pt>
                <c:pt idx="3">
                  <c:v>0.32400000000000001</c:v>
                </c:pt>
                <c:pt idx="4">
                  <c:v>0.35852646719947801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633-4750-A2AD-0257EF228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9122080"/>
        <c:axId val="570716080"/>
      </c:barChart>
      <c:catAx>
        <c:axId val="21191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/>
                </a:solidFill>
                <a:latin typeface="Rockwell" panose="02060603020205020403" pitchFamily="18" charset="0"/>
                <a:ea typeface="+mn-ea"/>
                <a:cs typeface="+mn-cs"/>
              </a:defRPr>
            </a:pPr>
            <a:endParaRPr lang="en-ZM"/>
          </a:p>
        </c:txPr>
        <c:crossAx val="570716080"/>
        <c:crosses val="autoZero"/>
        <c:auto val="1"/>
        <c:lblAlgn val="ctr"/>
        <c:lblOffset val="100"/>
        <c:noMultiLvlLbl val="0"/>
      </c:catAx>
      <c:valAx>
        <c:axId val="570716080"/>
        <c:scaling>
          <c:orientation val="minMax"/>
          <c:max val="1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ZM"/>
          </a:p>
        </c:txPr>
        <c:crossAx val="2119122080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ZM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ZM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5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'Figure 16'!$P$5</c:f>
              <c:strCache>
                <c:ptCount val="1"/>
                <c:pt idx="0">
                  <c:v>2022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7FB9-4B9A-96C2-62691B4854C2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7FB9-4B9A-96C2-62691B4854C2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7FB9-4B9A-96C2-62691B4854C2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7FB9-4B9A-96C2-62691B4854C2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7FB9-4B9A-96C2-62691B4854C2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7FB9-4B9A-96C2-62691B4854C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ZM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FB9-4B9A-96C2-62691B4854C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ZM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FB9-4B9A-96C2-62691B4854C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ZM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FB9-4B9A-96C2-62691B4854C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ZM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7FB9-4B9A-96C2-62691B4854C2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ZM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7FB9-4B9A-96C2-62691B4854C2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ZM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8-7FB9-4B9A-96C2-62691B4854C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16'!$O$6:$O$11</c:f>
              <c:strCache>
                <c:ptCount val="6"/>
                <c:pt idx="0">
                  <c:v>Wholesale and retail trade</c:v>
                </c:pt>
                <c:pt idx="1">
                  <c:v>Manufacturing</c:v>
                </c:pt>
                <c:pt idx="2">
                  <c:v>Mining and Quarrying</c:v>
                </c:pt>
                <c:pt idx="3">
                  <c:v>Agriculture, forestry and fishing</c:v>
                </c:pt>
                <c:pt idx="4">
                  <c:v>Public administration and defense</c:v>
                </c:pt>
                <c:pt idx="5">
                  <c:v>Others</c:v>
                </c:pt>
              </c:strCache>
            </c:strRef>
          </c:cat>
          <c:val>
            <c:numRef>
              <c:f>'Figure 16'!$P$6:$P$11</c:f>
              <c:numCache>
                <c:formatCode>#,##0.0</c:formatCode>
                <c:ptCount val="6"/>
                <c:pt idx="0">
                  <c:v>63666.505945949997</c:v>
                </c:pt>
                <c:pt idx="1">
                  <c:v>31869.28356507999</c:v>
                </c:pt>
                <c:pt idx="2">
                  <c:v>29080.018246950029</c:v>
                </c:pt>
                <c:pt idx="3">
                  <c:v>10318.105127539993</c:v>
                </c:pt>
                <c:pt idx="4">
                  <c:v>7921.7457216799994</c:v>
                </c:pt>
                <c:pt idx="5">
                  <c:v>32918.1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FB9-4B9A-96C2-62691B4854C2}"/>
            </c:ext>
          </c:extLst>
        </c:ser>
        <c:ser>
          <c:idx val="1"/>
          <c:order val="1"/>
          <c:tx>
            <c:strRef>
              <c:f>'Figure 16'!$Q$5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7FB9-4B9A-96C2-62691B4854C2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7FB9-4B9A-96C2-62691B4854C2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7FB9-4B9A-96C2-62691B4854C2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7FB9-4B9A-96C2-62691B4854C2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7FB9-4B9A-96C2-62691B4854C2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9-7FB9-4B9A-96C2-62691B4854C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ZM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7FB9-4B9A-96C2-62691B4854C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ZM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7FB9-4B9A-96C2-62691B4854C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ZM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7FB9-4B9A-96C2-62691B4854C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ZM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7FB9-4B9A-96C2-62691B4854C2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ZM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7FB9-4B9A-96C2-62691B4854C2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ZM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7FB9-4B9A-96C2-62691B4854C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16'!$O$6:$O$11</c:f>
              <c:strCache>
                <c:ptCount val="6"/>
                <c:pt idx="0">
                  <c:v>Wholesale and retail trade</c:v>
                </c:pt>
                <c:pt idx="1">
                  <c:v>Manufacturing</c:v>
                </c:pt>
                <c:pt idx="2">
                  <c:v>Mining and Quarrying</c:v>
                </c:pt>
                <c:pt idx="3">
                  <c:v>Agriculture, forestry and fishing</c:v>
                </c:pt>
                <c:pt idx="4">
                  <c:v>Public administration and defense</c:v>
                </c:pt>
                <c:pt idx="5">
                  <c:v>Others</c:v>
                </c:pt>
              </c:strCache>
            </c:strRef>
          </c:cat>
          <c:val>
            <c:numRef>
              <c:f>'Figure 16'!$Q$6:$Q$11</c:f>
              <c:numCache>
                <c:formatCode>0%</c:formatCode>
                <c:ptCount val="6"/>
                <c:pt idx="0">
                  <c:v>0.3580879655523595</c:v>
                </c:pt>
                <c:pt idx="1">
                  <c:v>0.17924663440960653</c:v>
                </c:pt>
                <c:pt idx="2">
                  <c:v>0.1635585998879249</c:v>
                </c:pt>
                <c:pt idx="3">
                  <c:v>5.8033485874234639E-2</c:v>
                </c:pt>
                <c:pt idx="4">
                  <c:v>4.4555324137117158E-2</c:v>
                </c:pt>
                <c:pt idx="5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FB9-4B9A-96C2-62691B4854C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ZM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9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949362126320266E-2"/>
          <c:y val="0.11122087205603563"/>
          <c:w val="0.82284285943631152"/>
          <c:h val="0.78567843453185893"/>
        </c:manualLayout>
      </c:layout>
      <c:pie3DChart>
        <c:varyColors val="1"/>
        <c:ser>
          <c:idx val="0"/>
          <c:order val="0"/>
          <c:tx>
            <c:strRef>
              <c:f>'[5]Exports x Sector '!$B$61</c:f>
              <c:strCache>
                <c:ptCount val="1"/>
                <c:pt idx="0">
                  <c:v>2022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EE2-450C-89B1-ADD8DF92BCD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EE2-450C-89B1-ADD8DF92BCD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5EE2-450C-89B1-ADD8DF92BCD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5EE2-450C-89B1-ADD8DF92BCD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5EE2-450C-89B1-ADD8DF92BCD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5EE2-450C-89B1-ADD8DF92BCD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ZM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EE2-450C-89B1-ADD8DF92BCD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ZM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EE2-450C-89B1-ADD8DF92BCD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ZM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5EE2-450C-89B1-ADD8DF92BCD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ZM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5EE2-450C-89B1-ADD8DF92BCD3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ZM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5EE2-450C-89B1-ADD8DF92BCD3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ZM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5EE2-450C-89B1-ADD8DF92BCD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17'!$M$6:$M$11</c:f>
              <c:strCache>
                <c:ptCount val="6"/>
                <c:pt idx="0">
                  <c:v>Mining and Quarrying</c:v>
                </c:pt>
                <c:pt idx="1">
                  <c:v>Transportation and storage</c:v>
                </c:pt>
                <c:pt idx="2">
                  <c:v>Wholesale and retail trade</c:v>
                </c:pt>
                <c:pt idx="3">
                  <c:v>Financial and insurance activities</c:v>
                </c:pt>
                <c:pt idx="4">
                  <c:v>Administrative and support service activities</c:v>
                </c:pt>
                <c:pt idx="5">
                  <c:v>Others</c:v>
                </c:pt>
              </c:strCache>
            </c:strRef>
          </c:cat>
          <c:val>
            <c:numRef>
              <c:f>'[5]Exports x Sector '!$B$62:$B$67</c:f>
              <c:numCache>
                <c:formatCode>General</c:formatCode>
                <c:ptCount val="6"/>
                <c:pt idx="0">
                  <c:v>149449.93609792</c:v>
                </c:pt>
                <c:pt idx="1">
                  <c:v>112246.54932090995</c:v>
                </c:pt>
                <c:pt idx="2">
                  <c:v>40268.711290880005</c:v>
                </c:pt>
                <c:pt idx="3">
                  <c:v>21419.787937840003</c:v>
                </c:pt>
                <c:pt idx="4">
                  <c:v>19078.737034449994</c:v>
                </c:pt>
                <c:pt idx="5">
                  <c:v>26457.785118300002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EE2-450C-89B1-ADD8DF92BCD3}"/>
            </c:ext>
          </c:extLst>
        </c:ser>
        <c:ser>
          <c:idx val="1"/>
          <c:order val="1"/>
          <c:tx>
            <c:strRef>
              <c:f>'Figure 17'!$N$5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5EE2-450C-89B1-ADD8DF92BCD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5EE2-450C-89B1-ADD8DF92BCD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5EE2-450C-89B1-ADD8DF92BCD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5EE2-450C-89B1-ADD8DF92BCD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5EE2-450C-89B1-ADD8DF92BCD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5EE2-450C-89B1-ADD8DF92BCD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ZM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5EE2-450C-89B1-ADD8DF92BCD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ZM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5EE2-450C-89B1-ADD8DF92BCD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ZM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5EE2-450C-89B1-ADD8DF92BCD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ZM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5EE2-450C-89B1-ADD8DF92BCD3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ZM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5EE2-450C-89B1-ADD8DF92BCD3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ZM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5EE2-450C-89B1-ADD8DF92BCD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17'!$M$6:$M$11</c:f>
              <c:strCache>
                <c:ptCount val="6"/>
                <c:pt idx="0">
                  <c:v>Mining and Quarrying</c:v>
                </c:pt>
                <c:pt idx="1">
                  <c:v>Transportation and storage</c:v>
                </c:pt>
                <c:pt idx="2">
                  <c:v>Wholesale and retail trade</c:v>
                </c:pt>
                <c:pt idx="3">
                  <c:v>Financial and insurance activities</c:v>
                </c:pt>
                <c:pt idx="4">
                  <c:v>Administrative and support service activities</c:v>
                </c:pt>
                <c:pt idx="5">
                  <c:v>Others</c:v>
                </c:pt>
              </c:strCache>
            </c:strRef>
          </c:cat>
          <c:val>
            <c:numRef>
              <c:f>'Figure 17'!$N$6:$N$11</c:f>
              <c:numCache>
                <c:formatCode>0%</c:formatCode>
                <c:ptCount val="6"/>
                <c:pt idx="0">
                  <c:v>0.40509954920795227</c:v>
                </c:pt>
                <c:pt idx="1">
                  <c:v>0.30425591149303716</c:v>
                </c:pt>
                <c:pt idx="2">
                  <c:v>0.10915251767275734</c:v>
                </c:pt>
                <c:pt idx="3">
                  <c:v>5.8060556359580039E-2</c:v>
                </c:pt>
                <c:pt idx="4">
                  <c:v>5.1714895127481585E-2</c:v>
                </c:pt>
                <c:pt idx="5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EE2-450C-89B1-ADD8DF92BCD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ZM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18'!$N$6</c:f>
              <c:strCache>
                <c:ptCount val="1"/>
                <c:pt idx="0">
                  <c:v>Large Taxpayers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F47-4A66-9B50-61C2F1B14A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Rockwell" panose="02060603020205020403" pitchFamily="18" charset="0"/>
                    <a:ea typeface="+mn-ea"/>
                    <a:cs typeface="+mn-cs"/>
                  </a:defRPr>
                </a:pPr>
                <a:endParaRPr lang="en-ZM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18'!$O$5:$S$5</c:f>
              <c:numCache>
                <c:formatCode>0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'Figure 18'!$O$6:$S$6</c:f>
              <c:numCache>
                <c:formatCode>0%</c:formatCode>
                <c:ptCount val="5"/>
                <c:pt idx="0">
                  <c:v>0.82876551289408418</c:v>
                </c:pt>
                <c:pt idx="1">
                  <c:v>0.84141854716927067</c:v>
                </c:pt>
                <c:pt idx="2">
                  <c:v>0.8381369603916462</c:v>
                </c:pt>
                <c:pt idx="3">
                  <c:v>0.80588194690156056</c:v>
                </c:pt>
                <c:pt idx="4">
                  <c:v>0.79934336052297517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A66-9B50-61C2F1B14A62}"/>
            </c:ext>
          </c:extLst>
        </c:ser>
        <c:ser>
          <c:idx val="1"/>
          <c:order val="1"/>
          <c:tx>
            <c:strRef>
              <c:f>'Figure 18'!$N$7</c:f>
              <c:strCache>
                <c:ptCount val="1"/>
                <c:pt idx="0">
                  <c:v>Medium Taxpayers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Rockwell" panose="02060603020205020403" pitchFamily="18" charset="0"/>
                    <a:ea typeface="+mn-ea"/>
                    <a:cs typeface="+mn-cs"/>
                  </a:defRPr>
                </a:pPr>
                <a:endParaRPr lang="en-ZM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18'!$O$5:$S$5</c:f>
              <c:numCache>
                <c:formatCode>0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'Figure 18'!$O$7:$S$7</c:f>
              <c:numCache>
                <c:formatCode>0%</c:formatCode>
                <c:ptCount val="5"/>
                <c:pt idx="0">
                  <c:v>1.6155692188517919E-2</c:v>
                </c:pt>
                <c:pt idx="1">
                  <c:v>1.7625160452053437E-2</c:v>
                </c:pt>
                <c:pt idx="2">
                  <c:v>1.6868752890775364E-2</c:v>
                </c:pt>
                <c:pt idx="3">
                  <c:v>1.9879461220940524E-2</c:v>
                </c:pt>
                <c:pt idx="4">
                  <c:v>2.6308565685824917E-2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7-4A66-9B50-61C2F1B14A62}"/>
            </c:ext>
          </c:extLst>
        </c:ser>
        <c:ser>
          <c:idx val="2"/>
          <c:order val="2"/>
          <c:tx>
            <c:strRef>
              <c:f>'Figure 18'!$N$8</c:f>
              <c:strCache>
                <c:ptCount val="1"/>
                <c:pt idx="0">
                  <c:v>Small Taxpayers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Rockwell" panose="02060603020205020403" pitchFamily="18" charset="0"/>
                    <a:ea typeface="+mn-ea"/>
                    <a:cs typeface="+mn-cs"/>
                  </a:defRPr>
                </a:pPr>
                <a:endParaRPr lang="en-ZM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18'!$O$5:$S$5</c:f>
              <c:numCache>
                <c:formatCode>0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'Figure 18'!$O$8:$S$8</c:f>
              <c:numCache>
                <c:formatCode>0%</c:formatCode>
                <c:ptCount val="5"/>
                <c:pt idx="0">
                  <c:v>0.15507879491739793</c:v>
                </c:pt>
                <c:pt idx="1">
                  <c:v>0.14095629237867596</c:v>
                </c:pt>
                <c:pt idx="2">
                  <c:v>0.14499428671757841</c:v>
                </c:pt>
                <c:pt idx="3">
                  <c:v>0.17423859187749888</c:v>
                </c:pt>
                <c:pt idx="4">
                  <c:v>0.17434807379119988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7-4A66-9B50-61C2F1B14A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700419167"/>
        <c:axId val="1514057407"/>
      </c:barChart>
      <c:catAx>
        <c:axId val="170041916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Rockwell" panose="02060603020205020403" pitchFamily="18" charset="0"/>
                <a:ea typeface="+mn-ea"/>
                <a:cs typeface="+mn-cs"/>
              </a:defRPr>
            </a:pPr>
            <a:endParaRPr lang="en-ZM"/>
          </a:p>
        </c:txPr>
        <c:crossAx val="1514057407"/>
        <c:crosses val="autoZero"/>
        <c:auto val="1"/>
        <c:lblAlgn val="ctr"/>
        <c:lblOffset val="100"/>
        <c:noMultiLvlLbl val="0"/>
      </c:catAx>
      <c:valAx>
        <c:axId val="1514057407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Rockwell" panose="02060603020205020403" pitchFamily="18" charset="0"/>
                <a:ea typeface="+mn-ea"/>
                <a:cs typeface="+mn-cs"/>
              </a:defRPr>
            </a:pPr>
            <a:endParaRPr lang="en-ZM"/>
          </a:p>
        </c:txPr>
        <c:crossAx val="1700419167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ZM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ZM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20277777777773E-2"/>
          <c:y val="5.1351759552937623E-2"/>
          <c:w val="0.90687694444444444"/>
          <c:h val="0.8094747445196445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2'!$R$7</c:f>
              <c:strCache>
                <c:ptCount val="1"/>
                <c:pt idx="0">
                  <c:v>Direct Taxes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dk1"/>
                    </a:solidFill>
                    <a:latin typeface="Rockwell" panose="02060603020205020403" pitchFamily="18" charset="0"/>
                    <a:ea typeface="+mn-ea"/>
                    <a:cs typeface="+mn-cs"/>
                  </a:defRPr>
                </a:pPr>
                <a:endParaRPr lang="en-ZM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2'!$Q$8:$Q$12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'Figure 2'!$R$8:$R$12</c:f>
              <c:numCache>
                <c:formatCode>0.0%</c:formatCode>
                <c:ptCount val="5"/>
                <c:pt idx="0">
                  <c:v>0.41899999999999998</c:v>
                </c:pt>
                <c:pt idx="1">
                  <c:v>0.45400000000000001</c:v>
                </c:pt>
                <c:pt idx="2">
                  <c:v>0.50900000000000001</c:v>
                </c:pt>
                <c:pt idx="3">
                  <c:v>0.50800000000000001</c:v>
                </c:pt>
                <c:pt idx="4">
                  <c:v>0.53269999999999995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3BC-4878-996B-DB6295C01EC6}"/>
            </c:ext>
          </c:extLst>
        </c:ser>
        <c:ser>
          <c:idx val="2"/>
          <c:order val="1"/>
          <c:tx>
            <c:strRef>
              <c:f>'Figure 2'!$S$7</c:f>
              <c:strCache>
                <c:ptCount val="1"/>
                <c:pt idx="0">
                  <c:v>Indirect Taxes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dk1"/>
                    </a:solidFill>
                    <a:latin typeface="Rockwell" panose="02060603020205020403" pitchFamily="18" charset="0"/>
                    <a:ea typeface="+mn-ea"/>
                    <a:cs typeface="+mn-cs"/>
                  </a:defRPr>
                </a:pPr>
                <a:endParaRPr lang="en-ZM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2'!$Q$8:$Q$12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'Figure 2'!$S$8:$S$12</c:f>
              <c:numCache>
                <c:formatCode>0.0%</c:formatCode>
                <c:ptCount val="5"/>
                <c:pt idx="0">
                  <c:v>0.433</c:v>
                </c:pt>
                <c:pt idx="1">
                  <c:v>0.39300000000000002</c:v>
                </c:pt>
                <c:pt idx="2">
                  <c:v>0.33500000000000002</c:v>
                </c:pt>
                <c:pt idx="3">
                  <c:v>0.27900000000000003</c:v>
                </c:pt>
                <c:pt idx="4">
                  <c:v>0.28810000000000002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3BC-4878-996B-DB6295C01EC6}"/>
            </c:ext>
          </c:extLst>
        </c:ser>
        <c:ser>
          <c:idx val="3"/>
          <c:order val="2"/>
          <c:tx>
            <c:strRef>
              <c:f>'Figure 2'!$T$7</c:f>
              <c:strCache>
                <c:ptCount val="1"/>
                <c:pt idx="0">
                  <c:v>Trade Taxes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dk1"/>
                    </a:solidFill>
                    <a:latin typeface="Rockwell" panose="02060603020205020403" pitchFamily="18" charset="0"/>
                    <a:ea typeface="+mn-ea"/>
                    <a:cs typeface="+mn-cs"/>
                  </a:defRPr>
                </a:pPr>
                <a:endParaRPr lang="en-ZM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2'!$Q$8:$Q$12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'Figure 2'!$T$8:$T$12</c:f>
              <c:numCache>
                <c:formatCode>0.0%</c:formatCode>
                <c:ptCount val="5"/>
                <c:pt idx="0">
                  <c:v>6.6000000000000003E-2</c:v>
                </c:pt>
                <c:pt idx="1">
                  <c:v>7.3999999999999996E-2</c:v>
                </c:pt>
                <c:pt idx="2">
                  <c:v>6.3E-2</c:v>
                </c:pt>
                <c:pt idx="3">
                  <c:v>6.4000000000000001E-2</c:v>
                </c:pt>
                <c:pt idx="4">
                  <c:v>6.3100000000000003E-2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3BC-4878-996B-DB6295C01EC6}"/>
            </c:ext>
          </c:extLst>
        </c:ser>
        <c:ser>
          <c:idx val="4"/>
          <c:order val="3"/>
          <c:tx>
            <c:strRef>
              <c:f>'Figure 2'!$U$7</c:f>
              <c:strCache>
                <c:ptCount val="1"/>
                <c:pt idx="0">
                  <c:v>Extraction Royalties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Rockwell" panose="02060603020205020403" pitchFamily="18" charset="0"/>
                    <a:ea typeface="+mn-ea"/>
                    <a:cs typeface="+mn-cs"/>
                  </a:defRPr>
                </a:pPr>
                <a:endParaRPr lang="en-ZM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2'!$Q$8:$Q$12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'Figure 2'!$U$8:$U$12</c:f>
              <c:numCache>
                <c:formatCode>0.0%</c:formatCode>
                <c:ptCount val="5"/>
                <c:pt idx="0">
                  <c:v>8.2000000000000003E-2</c:v>
                </c:pt>
                <c:pt idx="1">
                  <c:v>7.9000000000000001E-2</c:v>
                </c:pt>
                <c:pt idx="2">
                  <c:v>9.2999999999999999E-2</c:v>
                </c:pt>
                <c:pt idx="3">
                  <c:v>0.14899999999999999</c:v>
                </c:pt>
                <c:pt idx="4">
                  <c:v>0.11613992026798863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3BC-4878-996B-DB6295C01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9122080"/>
        <c:axId val="570716080"/>
      </c:barChart>
      <c:catAx>
        <c:axId val="21191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/>
                </a:solidFill>
                <a:latin typeface="Rockwell" panose="02060603020205020403" pitchFamily="18" charset="0"/>
                <a:ea typeface="+mn-ea"/>
                <a:cs typeface="+mn-cs"/>
              </a:defRPr>
            </a:pPr>
            <a:endParaRPr lang="en-ZM"/>
          </a:p>
        </c:txPr>
        <c:crossAx val="570716080"/>
        <c:crosses val="autoZero"/>
        <c:auto val="1"/>
        <c:lblAlgn val="ctr"/>
        <c:lblOffset val="100"/>
        <c:noMultiLvlLbl val="0"/>
      </c:catAx>
      <c:valAx>
        <c:axId val="570716080"/>
        <c:scaling>
          <c:orientation val="minMax"/>
          <c:max val="1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ZM"/>
          </a:p>
        </c:txPr>
        <c:crossAx val="2119122080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ZM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ZM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27662451284499"/>
          <c:y val="4.4510450248127949E-2"/>
          <c:w val="0.82883775891649902"/>
          <c:h val="0.8407529770945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3'!$R$6</c:f>
              <c:strCache>
                <c:ptCount val="1"/>
                <c:pt idx="0">
                  <c:v>Tax Revenue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n-ZM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cat>
            <c:numRef>
              <c:extLst>
                <c:ext xmlns:c15="http://schemas.microsoft.com/office/drawing/2012/chart" uri="{02D57815-91ED-43cb-92C2-25804820EDAC}">
                  <c15:fullRef>
                    <c15:sqref>'Figure 3'!$Q$7:$Q$12</c15:sqref>
                  </c15:fullRef>
                </c:ext>
              </c:extLst>
              <c:f>'Figure 3'!$Q$8:$Q$12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3'!$R$7:$R$12</c15:sqref>
                  </c15:fullRef>
                </c:ext>
              </c:extLst>
              <c:f>'Figure 3'!$R$8:$R$12</c:f>
              <c:numCache>
                <c:formatCode>#,##0.0</c:formatCode>
                <c:ptCount val="5"/>
                <c:pt idx="0">
                  <c:v>48176.7</c:v>
                </c:pt>
                <c:pt idx="1">
                  <c:v>52681.4</c:v>
                </c:pt>
                <c:pt idx="2">
                  <c:v>57422.6</c:v>
                </c:pt>
                <c:pt idx="3">
                  <c:v>83572.5</c:v>
                </c:pt>
                <c:pt idx="4">
                  <c:v>89937.38311631183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E-4D7D-BA03-4002FCF99E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6320128"/>
        <c:axId val="156321664"/>
        <c:extLst/>
      </c:barChart>
      <c:catAx>
        <c:axId val="15632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en-ZM"/>
          </a:p>
        </c:txPr>
        <c:crossAx val="156321664"/>
        <c:crosses val="autoZero"/>
        <c:auto val="0"/>
        <c:lblAlgn val="ctr"/>
        <c:lblOffset val="100"/>
        <c:noMultiLvlLbl val="0"/>
      </c:catAx>
      <c:valAx>
        <c:axId val="156321664"/>
        <c:scaling>
          <c:orientation val="minMax"/>
          <c:max val="9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 million</a:t>
                </a:r>
              </a:p>
            </c:rich>
          </c:tx>
          <c:layout>
            <c:manualLayout>
              <c:xMode val="edge"/>
              <c:yMode val="edge"/>
              <c:x val="9.3808630393997748E-3"/>
              <c:y val="0.3560837091209390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n-ZM"/>
          </a:p>
        </c:txPr>
        <c:crossAx val="156320128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ZM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5660702333879"/>
          <c:y val="1.5025285448822775E-2"/>
          <c:w val="0.86428641589514099"/>
          <c:h val="0.851687586817251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4'!$T$4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-5.8021467943138961E-3"/>
                  <c:y val="0.1083343592268865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fld id="{CB804E80-BA15-4CB5-82EE-101598B83A10}" type="VALUE">
                      <a:rPr lang="en-US" b="1" baseline="0"/>
                      <a:pPr>
                        <a:defRPr/>
                      </a:pPr>
                      <a:t>[VALUE]</a:t>
                    </a:fld>
                    <a:endParaRPr lang="en-ZM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7DB-4314-9E3A-B0D9CBABF5B6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DB-4314-9E3A-B0D9CBABF5B6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DB-4314-9E3A-B0D9CBABF5B6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DB-4314-9E3A-B0D9CBABF5B6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A5-433B-894A-687E47EF8E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ZM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4'!$S$22:$S$26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'Figure 4'!$T$22:$T$26</c:f>
              <c:numCache>
                <c:formatCode>#,##0.0</c:formatCode>
                <c:ptCount val="5"/>
                <c:pt idx="0">
                  <c:v>44402.1</c:v>
                </c:pt>
                <c:pt idx="1">
                  <c:v>51560.5</c:v>
                </c:pt>
                <c:pt idx="2">
                  <c:v>58693.3</c:v>
                </c:pt>
                <c:pt idx="3">
                  <c:v>59076</c:v>
                </c:pt>
                <c:pt idx="4">
                  <c:v>90739.911466820049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A7-4DF1-9786-39028108A49F}"/>
            </c:ext>
          </c:extLst>
        </c:ser>
        <c:ser>
          <c:idx val="2"/>
          <c:order val="1"/>
          <c:tx>
            <c:strRef>
              <c:f>'Figure 4'!$U$4</c:f>
              <c:strCache>
                <c:ptCount val="1"/>
                <c:pt idx="0">
                  <c:v> Tax Revenue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n-ZM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DB-4314-9E3A-B0D9CBABF5B6}"/>
                </c:ext>
              </c:extLst>
            </c:dLbl>
            <c:dLbl>
              <c:idx val="1"/>
              <c:layout>
                <c:manualLayout>
                  <c:x val="8.7032201914708437E-3"/>
                  <c:y val="0.10341007017111904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10AF1581-5BAD-4432-BA5F-5E0EF076C228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A7DB-4314-9E3A-B0D9CBABF5B6}"/>
                </c:ext>
              </c:extLst>
            </c:dLbl>
            <c:dLbl>
              <c:idx val="2"/>
              <c:layout>
                <c:manualLayout>
                  <c:x val="1.3054830287206266E-2"/>
                  <c:y val="9.8485781115351376E-2"/>
                </c:manualLayout>
              </c:layout>
              <c:tx>
                <c:rich>
                  <a:bodyPr/>
                  <a:lstStyle/>
                  <a:p>
                    <a:fld id="{C773F400-B090-4164-A918-53F0BD12FC8D}" type="VALUE">
                      <a:rPr lang="en-US" b="1" baseline="0"/>
                      <a:pPr/>
                      <a:t>[VALUE]</a:t>
                    </a:fld>
                    <a:endParaRPr lang="en-ZM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7DB-4314-9E3A-B0D9CBABF5B6}"/>
                </c:ext>
              </c:extLst>
            </c:dLbl>
            <c:dLbl>
              <c:idx val="3"/>
              <c:layout>
                <c:manualLayout>
                  <c:x val="1.450536698578474E-3"/>
                  <c:y val="9.1099347531700084E-2"/>
                </c:manualLayout>
              </c:layout>
              <c:tx>
                <c:rich>
                  <a:bodyPr/>
                  <a:lstStyle/>
                  <a:p>
                    <a:fld id="{7B49893D-E596-44A1-A0C5-DFD833D1E163}" type="VALUE">
                      <a:rPr lang="en-US" b="1" baseline="0"/>
                      <a:pPr/>
                      <a:t>[VALUE]</a:t>
                    </a:fld>
                    <a:endParaRPr lang="en-ZM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A7DB-4314-9E3A-B0D9CBABF5B6}"/>
                </c:ext>
              </c:extLst>
            </c:dLbl>
            <c:dLbl>
              <c:idx val="4"/>
              <c:layout>
                <c:manualLayout>
                  <c:x val="-1.0637146241687722E-16"/>
                  <c:y val="0.10546830218961367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DEC7DA60-9CCE-4A08-91E8-267CF3B981F8}" type="VALUE">
                      <a:rPr lang="en-US" b="1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7A5-433B-894A-687E47EF8E3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ZM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0"/>
              </c:ext>
            </c:extLst>
          </c:dLbls>
          <c:cat>
            <c:numRef>
              <c:f>'Figure 4'!$S$22:$S$26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'Figure 4'!$U$22:$U$26</c:f>
              <c:numCache>
                <c:formatCode>#,##0.0</c:formatCode>
                <c:ptCount val="5"/>
                <c:pt idx="0">
                  <c:v>48176.7</c:v>
                </c:pt>
                <c:pt idx="1">
                  <c:v>52681.4</c:v>
                </c:pt>
                <c:pt idx="2">
                  <c:v>57422.6</c:v>
                </c:pt>
                <c:pt idx="3">
                  <c:v>83572.48246884314</c:v>
                </c:pt>
                <c:pt idx="4">
                  <c:v>89937.38311631183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A7-4DF1-9786-39028108A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124288"/>
        <c:axId val="154125824"/>
        <c:extLst/>
      </c:barChart>
      <c:catAx>
        <c:axId val="154124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Rockwell" panose="02060603020205020403" pitchFamily="18" charset="0"/>
              </a:defRPr>
            </a:pPr>
            <a:endParaRPr lang="en-ZM"/>
          </a:p>
        </c:txPr>
        <c:crossAx val="154125824"/>
        <c:crossesAt val="0"/>
        <c:auto val="1"/>
        <c:lblAlgn val="ctr"/>
        <c:lblOffset val="100"/>
        <c:noMultiLvlLbl val="0"/>
      </c:catAx>
      <c:valAx>
        <c:axId val="154125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>
                    <a:latin typeface="Rockwell" panose="02060603020205020403" pitchFamily="18" charset="0"/>
                  </a:defRPr>
                </a:pPr>
                <a:r>
                  <a:rPr lang="en-GB">
                    <a:latin typeface="Rockwell" panose="02060603020205020403" pitchFamily="18" charset="0"/>
                  </a:rPr>
                  <a:t>K million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Rockwell" panose="02060603020205020403" pitchFamily="18" charset="0"/>
              </a:defRPr>
            </a:pPr>
            <a:endParaRPr lang="en-ZM"/>
          </a:p>
        </c:txPr>
        <c:crossAx val="154124288"/>
        <c:crossesAt val="1"/>
        <c:crossBetween val="between"/>
      </c:valAx>
    </c:plotArea>
    <c:legend>
      <c:legendPos val="b"/>
      <c:overlay val="0"/>
      <c:txPr>
        <a:bodyPr/>
        <a:lstStyle/>
        <a:p>
          <a:pPr>
            <a:defRPr>
              <a:latin typeface="Rockwell" panose="02060603020205020403" pitchFamily="18" charset="0"/>
            </a:defRPr>
          </a:pPr>
          <a:endParaRPr lang="en-ZM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ZM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5'!$N$6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5'!$O$5:$S$5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'Figure 5'!$O$6:$S$6</c:f>
              <c:numCache>
                <c:formatCode>0%</c:formatCode>
                <c:ptCount val="5"/>
                <c:pt idx="0">
                  <c:v>0.08</c:v>
                </c:pt>
                <c:pt idx="1">
                  <c:v>7.4449430640176201E-2</c:v>
                </c:pt>
                <c:pt idx="2">
                  <c:v>8.0379450585202905E-2</c:v>
                </c:pt>
                <c:pt idx="3">
                  <c:v>6.9247222532311747E-2</c:v>
                </c:pt>
                <c:pt idx="4">
                  <c:v>9.1197534187393625E-2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1A-4A61-B55C-C8D397F0C99F}"/>
            </c:ext>
          </c:extLst>
        </c:ser>
        <c:ser>
          <c:idx val="1"/>
          <c:order val="1"/>
          <c:tx>
            <c:strRef>
              <c:f>'Figure 5'!$N$7</c:f>
              <c:strCache>
                <c:ptCount val="1"/>
                <c:pt idx="0">
                  <c:v>Private Sector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5'!$O$5:$S$5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'Figure 5'!$O$7:$S$7</c:f>
              <c:numCache>
                <c:formatCode>0%</c:formatCode>
                <c:ptCount val="5"/>
                <c:pt idx="0">
                  <c:v>0.92082425092655062</c:v>
                </c:pt>
                <c:pt idx="1">
                  <c:v>0.92555056935982383</c:v>
                </c:pt>
                <c:pt idx="2">
                  <c:v>0.91962054941479709</c:v>
                </c:pt>
                <c:pt idx="3">
                  <c:v>0.93075277746768825</c:v>
                </c:pt>
                <c:pt idx="4">
                  <c:v>0.90880246581260637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1A-4A61-B55C-C8D397F0C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479087"/>
        <c:axId val="231143455"/>
      </c:barChart>
      <c:catAx>
        <c:axId val="204479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/>
                </a:solidFill>
                <a:latin typeface="Rockwell" panose="02060603020205020403" pitchFamily="18" charset="0"/>
                <a:ea typeface="+mn-ea"/>
                <a:cs typeface="+mn-cs"/>
              </a:defRPr>
            </a:pPr>
            <a:endParaRPr lang="en-ZM"/>
          </a:p>
        </c:txPr>
        <c:crossAx val="231143455"/>
        <c:crosses val="autoZero"/>
        <c:auto val="1"/>
        <c:lblAlgn val="ctr"/>
        <c:lblOffset val="100"/>
        <c:noMultiLvlLbl val="0"/>
      </c:catAx>
      <c:valAx>
        <c:axId val="231143455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/>
                </a:solidFill>
                <a:latin typeface="Rockwell" panose="02060603020205020403" pitchFamily="18" charset="0"/>
                <a:ea typeface="+mn-ea"/>
                <a:cs typeface="+mn-cs"/>
              </a:defRPr>
            </a:pPr>
            <a:endParaRPr lang="en-ZM"/>
          </a:p>
        </c:txPr>
        <c:crossAx val="204479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Rockwell" panose="02060603020205020403" pitchFamily="18" charset="0"/>
              <a:ea typeface="+mn-ea"/>
              <a:cs typeface="+mn-cs"/>
            </a:defRPr>
          </a:pPr>
          <a:endParaRPr lang="en-ZM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ZM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787274539821167E-2"/>
          <c:y val="3.5026269702276708E-2"/>
          <c:w val="0.90043859365815537"/>
          <c:h val="0.89360770577933446"/>
        </c:manualLayout>
      </c:layout>
      <c:lineChart>
        <c:grouping val="standard"/>
        <c:varyColors val="0"/>
        <c:ser>
          <c:idx val="0"/>
          <c:order val="1"/>
          <c:tx>
            <c:strRef>
              <c:f>'Figure 6'!$V$4</c:f>
              <c:strCache>
                <c:ptCount val="1"/>
                <c:pt idx="0">
                  <c:v>Total revenue</c:v>
                </c:pt>
              </c:strCache>
            </c:strRef>
          </c:tx>
          <c:spPr>
            <a:ln w="28575" cap="rnd">
              <a:solidFill>
                <a:schemeClr val="accent5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65-4A32-BB85-7D45569BDB57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65-4A32-BB85-7D45569BDB57}"/>
                </c:ext>
              </c:extLst>
            </c:dLbl>
            <c:dLbl>
              <c:idx val="2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65-4A32-BB85-7D45569BDB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ZM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'Figure 6'!$U$5:$U$32</c15:sqref>
                  </c15:fullRef>
                </c:ext>
              </c:extLst>
              <c:f>'Figure 6'!$U$11:$U$32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6'!$V$5:$V$32</c15:sqref>
                  </c15:fullRef>
                </c:ext>
              </c:extLst>
              <c:f>'Figure 6'!$V$11:$V$32</c:f>
              <c:numCache>
                <c:formatCode>0.0%</c:formatCode>
                <c:ptCount val="22"/>
                <c:pt idx="0">
                  <c:v>0.16600000000000001</c:v>
                </c:pt>
                <c:pt idx="1">
                  <c:v>0.154</c:v>
                </c:pt>
                <c:pt idx="2">
                  <c:v>0.153</c:v>
                </c:pt>
                <c:pt idx="3">
                  <c:v>0.153</c:v>
                </c:pt>
                <c:pt idx="4">
                  <c:v>0.14799999999999999</c:v>
                </c:pt>
                <c:pt idx="5">
                  <c:v>0.13800000000000001</c:v>
                </c:pt>
                <c:pt idx="6">
                  <c:v>0.14599999999999999</c:v>
                </c:pt>
                <c:pt idx="7">
                  <c:v>0.14399999999999999</c:v>
                </c:pt>
                <c:pt idx="8">
                  <c:v>0.125</c:v>
                </c:pt>
                <c:pt idx="9">
                  <c:v>0.13500000000000001</c:v>
                </c:pt>
                <c:pt idx="10">
                  <c:v>0.16400000000000001</c:v>
                </c:pt>
                <c:pt idx="11">
                  <c:v>0.161</c:v>
                </c:pt>
                <c:pt idx="12">
                  <c:v>0.16</c:v>
                </c:pt>
                <c:pt idx="13">
                  <c:v>0.16500000000000001</c:v>
                </c:pt>
                <c:pt idx="14">
                  <c:v>0.16300000000000001</c:v>
                </c:pt>
                <c:pt idx="15">
                  <c:v>0.14399999999999999</c:v>
                </c:pt>
                <c:pt idx="16">
                  <c:v>0.16600000000000001</c:v>
                </c:pt>
                <c:pt idx="17">
                  <c:v>0.17199999999999999</c:v>
                </c:pt>
                <c:pt idx="18">
                  <c:v>0.17499999999999999</c:v>
                </c:pt>
                <c:pt idx="19">
                  <c:v>0.17299999999999999</c:v>
                </c:pt>
                <c:pt idx="20">
                  <c:v>0.188</c:v>
                </c:pt>
                <c:pt idx="21">
                  <c:v>0.17827847345485537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65-4A32-BB85-7D45569BD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1060927"/>
        <c:axId val="1163411359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6'!$U$4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tint val="77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ullRef>
                          <c15:sqref>'Figure 6'!$U$5:$U$32</c15:sqref>
                        </c15:fullRef>
                        <c15:formulaRef>
                          <c15:sqref>'Figure 6'!$U$11:$U$32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2001</c:v>
                      </c:pt>
                      <c:pt idx="1">
                        <c:v>2002</c:v>
                      </c:pt>
                      <c:pt idx="2">
                        <c:v>2003</c:v>
                      </c:pt>
                      <c:pt idx="3">
                        <c:v>2004</c:v>
                      </c:pt>
                      <c:pt idx="4">
                        <c:v>2005</c:v>
                      </c:pt>
                      <c:pt idx="5">
                        <c:v>2006</c:v>
                      </c:pt>
                      <c:pt idx="6">
                        <c:v>2007</c:v>
                      </c:pt>
                      <c:pt idx="7">
                        <c:v>2008</c:v>
                      </c:pt>
                      <c:pt idx="8">
                        <c:v>2009</c:v>
                      </c:pt>
                      <c:pt idx="9">
                        <c:v>2010</c:v>
                      </c:pt>
                      <c:pt idx="10">
                        <c:v>2011</c:v>
                      </c:pt>
                      <c:pt idx="11">
                        <c:v>2012</c:v>
                      </c:pt>
                      <c:pt idx="12">
                        <c:v>2013</c:v>
                      </c:pt>
                      <c:pt idx="13">
                        <c:v>2014</c:v>
                      </c:pt>
                      <c:pt idx="14">
                        <c:v>2015</c:v>
                      </c:pt>
                      <c:pt idx="15">
                        <c:v>2016</c:v>
                      </c:pt>
                      <c:pt idx="16">
                        <c:v>2017</c:v>
                      </c:pt>
                      <c:pt idx="17">
                        <c:v>2018</c:v>
                      </c:pt>
                      <c:pt idx="18">
                        <c:v>2019</c:v>
                      </c:pt>
                      <c:pt idx="19">
                        <c:v>2020</c:v>
                      </c:pt>
                      <c:pt idx="20">
                        <c:v>2021</c:v>
                      </c:pt>
                      <c:pt idx="21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'Figure 6'!$U$5:$U$32</c15:sqref>
                        </c15:fullRef>
                        <c15:formulaRef>
                          <c15:sqref>'Figure 6'!$U$11:$U$32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2001</c:v>
                      </c:pt>
                      <c:pt idx="1">
                        <c:v>2002</c:v>
                      </c:pt>
                      <c:pt idx="2">
                        <c:v>2003</c:v>
                      </c:pt>
                      <c:pt idx="3">
                        <c:v>2004</c:v>
                      </c:pt>
                      <c:pt idx="4">
                        <c:v>2005</c:v>
                      </c:pt>
                      <c:pt idx="5">
                        <c:v>2006</c:v>
                      </c:pt>
                      <c:pt idx="6">
                        <c:v>2007</c:v>
                      </c:pt>
                      <c:pt idx="7">
                        <c:v>2008</c:v>
                      </c:pt>
                      <c:pt idx="8">
                        <c:v>2009</c:v>
                      </c:pt>
                      <c:pt idx="9">
                        <c:v>2010</c:v>
                      </c:pt>
                      <c:pt idx="10">
                        <c:v>2011</c:v>
                      </c:pt>
                      <c:pt idx="11">
                        <c:v>2012</c:v>
                      </c:pt>
                      <c:pt idx="12">
                        <c:v>2013</c:v>
                      </c:pt>
                      <c:pt idx="13">
                        <c:v>2014</c:v>
                      </c:pt>
                      <c:pt idx="14">
                        <c:v>2015</c:v>
                      </c:pt>
                      <c:pt idx="15">
                        <c:v>2016</c:v>
                      </c:pt>
                      <c:pt idx="16">
                        <c:v>2017</c:v>
                      </c:pt>
                      <c:pt idx="17">
                        <c:v>2018</c:v>
                      </c:pt>
                      <c:pt idx="18">
                        <c:v>2019</c:v>
                      </c:pt>
                      <c:pt idx="19">
                        <c:v>2020</c:v>
                      </c:pt>
                      <c:pt idx="20">
                        <c:v>2021</c:v>
                      </c:pt>
                      <c:pt idx="21">
                        <c:v>2022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A-670A-4776-B119-9632B14BA96C}"/>
                  </c:ext>
                </c:extLst>
              </c15:ser>
            </c15:filteredLineSeries>
          </c:ext>
        </c:extLst>
      </c:lineChart>
      <c:catAx>
        <c:axId val="1041060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/>
                </a:solidFill>
                <a:latin typeface="Rockwell" panose="02060603020205020403" pitchFamily="18" charset="0"/>
                <a:ea typeface="+mn-ea"/>
                <a:cs typeface="+mn-cs"/>
              </a:defRPr>
            </a:pPr>
            <a:endParaRPr lang="en-ZM"/>
          </a:p>
        </c:txPr>
        <c:crossAx val="1163411359"/>
        <c:crosses val="autoZero"/>
        <c:auto val="1"/>
        <c:lblAlgn val="ctr"/>
        <c:lblOffset val="100"/>
        <c:noMultiLvlLbl val="0"/>
      </c:catAx>
      <c:valAx>
        <c:axId val="1163411359"/>
        <c:scaling>
          <c:orientation val="minMax"/>
          <c:max val="0.2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contribution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ZM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Rockwell" panose="02060603020205020403" pitchFamily="18" charset="0"/>
                <a:ea typeface="+mn-ea"/>
                <a:cs typeface="+mn-cs"/>
              </a:defRPr>
            </a:pPr>
            <a:endParaRPr lang="en-ZM"/>
          </a:p>
        </c:txPr>
        <c:crossAx val="10410609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ZM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185127984403871E-2"/>
          <c:y val="2.9273856562153554E-2"/>
          <c:w val="0.92033047615215047"/>
          <c:h val="0.86372161932480507"/>
        </c:manualLayout>
      </c:layout>
      <c:areaChart>
        <c:grouping val="stacked"/>
        <c:varyColors val="0"/>
        <c:ser>
          <c:idx val="3"/>
          <c:order val="1"/>
          <c:tx>
            <c:strRef>
              <c:f>'Table 22'!$C$3</c:f>
              <c:strCache>
                <c:ptCount val="1"/>
                <c:pt idx="0">
                  <c:v>Company Income Tax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'Table 22'!$B$3:$B$25</c15:sqref>
                  </c15:fullRef>
                </c:ext>
              </c:extLst>
              <c:f>'Table 22'!$B$4:$B$25</c:f>
              <c:strCache>
                <c:ptCount val="22"/>
                <c:pt idx="0">
                  <c:v>2021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 22'!$C$4:$C$25</c15:sqref>
                  </c15:fullRef>
                </c:ext>
              </c:extLst>
              <c:f>'Table 22'!$C$5:$C$25</c:f>
              <c:numCache>
                <c:formatCode>0.0%</c:formatCode>
                <c:ptCount val="21"/>
                <c:pt idx="0">
                  <c:v>1.4999999999999999E-2</c:v>
                </c:pt>
                <c:pt idx="1">
                  <c:v>1.2999999999999999E-2</c:v>
                </c:pt>
                <c:pt idx="2">
                  <c:v>1.0999999999999999E-2</c:v>
                </c:pt>
                <c:pt idx="3">
                  <c:v>1.2E-2</c:v>
                </c:pt>
                <c:pt idx="4">
                  <c:v>1.4999999999999999E-2</c:v>
                </c:pt>
                <c:pt idx="5">
                  <c:v>2.1999999999999999E-2</c:v>
                </c:pt>
                <c:pt idx="6">
                  <c:v>2.1000000000000001E-2</c:v>
                </c:pt>
                <c:pt idx="7">
                  <c:v>1.7999999999999999E-2</c:v>
                </c:pt>
                <c:pt idx="8">
                  <c:v>2.5000000000000001E-2</c:v>
                </c:pt>
                <c:pt idx="9">
                  <c:v>3.2000000000000001E-2</c:v>
                </c:pt>
                <c:pt idx="10">
                  <c:v>3.4000000000000002E-2</c:v>
                </c:pt>
                <c:pt idx="11">
                  <c:v>0.02</c:v>
                </c:pt>
                <c:pt idx="12">
                  <c:v>2.1000000000000001E-2</c:v>
                </c:pt>
                <c:pt idx="13">
                  <c:v>1.4999999999999999E-2</c:v>
                </c:pt>
                <c:pt idx="14">
                  <c:v>1.9E-2</c:v>
                </c:pt>
                <c:pt idx="15">
                  <c:v>1.9E-2</c:v>
                </c:pt>
                <c:pt idx="16">
                  <c:v>2.1000000000000001E-2</c:v>
                </c:pt>
                <c:pt idx="17">
                  <c:v>2.5999999999999999E-2</c:v>
                </c:pt>
                <c:pt idx="18">
                  <c:v>2.9000000000000001E-2</c:v>
                </c:pt>
                <c:pt idx="19">
                  <c:v>4.5999999999999999E-2</c:v>
                </c:pt>
                <c:pt idx="20">
                  <c:v>4.1632016930587663E-2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DB-4E76-A8A2-A605ADCC764E}"/>
            </c:ext>
          </c:extLst>
        </c:ser>
        <c:ser>
          <c:idx val="4"/>
          <c:order val="2"/>
          <c:tx>
            <c:strRef>
              <c:f>'Table 22'!$D$3</c:f>
              <c:strCache>
                <c:ptCount val="1"/>
                <c:pt idx="0">
                  <c:v>Pay As You Earn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'Table 22'!$B$3:$B$25</c15:sqref>
                  </c15:fullRef>
                </c:ext>
              </c:extLst>
              <c:f>'Table 22'!$B$4:$B$25</c:f>
              <c:strCache>
                <c:ptCount val="22"/>
                <c:pt idx="0">
                  <c:v>2021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 22'!$D$4:$D$25</c15:sqref>
                  </c15:fullRef>
                </c:ext>
              </c:extLst>
              <c:f>'Table 22'!$D$5:$D$25</c:f>
              <c:numCache>
                <c:formatCode>0.0%</c:formatCode>
                <c:ptCount val="21"/>
                <c:pt idx="0">
                  <c:v>4.4999999999999998E-2</c:v>
                </c:pt>
                <c:pt idx="1">
                  <c:v>4.9000000000000002E-2</c:v>
                </c:pt>
                <c:pt idx="2">
                  <c:v>0.05</c:v>
                </c:pt>
                <c:pt idx="3">
                  <c:v>4.5999999999999999E-2</c:v>
                </c:pt>
                <c:pt idx="4">
                  <c:v>4.2000000000000003E-2</c:v>
                </c:pt>
                <c:pt idx="5">
                  <c:v>3.9E-2</c:v>
                </c:pt>
                <c:pt idx="6">
                  <c:v>3.9E-2</c:v>
                </c:pt>
                <c:pt idx="7">
                  <c:v>3.7999999999999999E-2</c:v>
                </c:pt>
                <c:pt idx="8">
                  <c:v>0.04</c:v>
                </c:pt>
                <c:pt idx="9">
                  <c:v>3.9E-2</c:v>
                </c:pt>
                <c:pt idx="10">
                  <c:v>3.7999999999999999E-2</c:v>
                </c:pt>
                <c:pt idx="11">
                  <c:v>0.04</c:v>
                </c:pt>
                <c:pt idx="12">
                  <c:v>3.7999999999999999E-2</c:v>
                </c:pt>
                <c:pt idx="13">
                  <c:v>4.1000000000000002E-2</c:v>
                </c:pt>
                <c:pt idx="14">
                  <c:v>3.7999999999999999E-2</c:v>
                </c:pt>
                <c:pt idx="15">
                  <c:v>3.6999999999999998E-2</c:v>
                </c:pt>
                <c:pt idx="16">
                  <c:v>3.6999999999999998E-2</c:v>
                </c:pt>
                <c:pt idx="17">
                  <c:v>3.9E-2</c:v>
                </c:pt>
                <c:pt idx="18">
                  <c:v>4.2999999999999997E-2</c:v>
                </c:pt>
                <c:pt idx="19">
                  <c:v>3.5000000000000003E-2</c:v>
                </c:pt>
                <c:pt idx="20">
                  <c:v>3.5881792783549943E-2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DB-4E76-A8A2-A605ADCC764E}"/>
            </c:ext>
          </c:extLst>
        </c:ser>
        <c:ser>
          <c:idx val="5"/>
          <c:order val="3"/>
          <c:tx>
            <c:strRef>
              <c:f>'Table 22'!$E$3</c:f>
              <c:strCache>
                <c:ptCount val="1"/>
                <c:pt idx="0">
                  <c:v>Excise duty[1]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'Table 22'!$B$3:$B$25</c15:sqref>
                  </c15:fullRef>
                </c:ext>
              </c:extLst>
              <c:f>'Table 22'!$B$4:$B$25</c:f>
              <c:strCache>
                <c:ptCount val="22"/>
                <c:pt idx="0">
                  <c:v>2021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 22'!$E$4:$E$25</c15:sqref>
                  </c15:fullRef>
                </c:ext>
              </c:extLst>
              <c:f>'Table 22'!$E$5:$E$25</c:f>
              <c:numCache>
                <c:formatCode>0.0%</c:formatCode>
                <c:ptCount val="21"/>
                <c:pt idx="0">
                  <c:v>2.3E-2</c:v>
                </c:pt>
                <c:pt idx="1">
                  <c:v>2.1000000000000001E-2</c:v>
                </c:pt>
                <c:pt idx="2">
                  <c:v>2.1000000000000001E-2</c:v>
                </c:pt>
                <c:pt idx="3">
                  <c:v>2.1000000000000001E-2</c:v>
                </c:pt>
                <c:pt idx="4">
                  <c:v>1.7999999999999999E-2</c:v>
                </c:pt>
                <c:pt idx="5">
                  <c:v>2.1000000000000001E-2</c:v>
                </c:pt>
                <c:pt idx="6">
                  <c:v>0.02</c:v>
                </c:pt>
                <c:pt idx="7">
                  <c:v>1.2999999999999999E-2</c:v>
                </c:pt>
                <c:pt idx="8">
                  <c:v>1.4E-2</c:v>
                </c:pt>
                <c:pt idx="9">
                  <c:v>1.4E-2</c:v>
                </c:pt>
                <c:pt idx="10">
                  <c:v>1.7000000000000001E-2</c:v>
                </c:pt>
                <c:pt idx="11">
                  <c:v>1.6E-2</c:v>
                </c:pt>
                <c:pt idx="12">
                  <c:v>1.7000000000000001E-2</c:v>
                </c:pt>
                <c:pt idx="13">
                  <c:v>1.7999999999999999E-2</c:v>
                </c:pt>
                <c:pt idx="14">
                  <c:v>1.4999999999999999E-2</c:v>
                </c:pt>
                <c:pt idx="15">
                  <c:v>1.2999999999999999E-2</c:v>
                </c:pt>
                <c:pt idx="16">
                  <c:v>1.2E-2</c:v>
                </c:pt>
                <c:pt idx="17">
                  <c:v>1.2999999999999999E-2</c:v>
                </c:pt>
                <c:pt idx="18">
                  <c:v>1.4E-2</c:v>
                </c:pt>
                <c:pt idx="19">
                  <c:v>0.01</c:v>
                </c:pt>
                <c:pt idx="20">
                  <c:v>1.0287040475869699E-2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DB-4E76-A8A2-A605ADCC764E}"/>
            </c:ext>
          </c:extLst>
        </c:ser>
        <c:ser>
          <c:idx val="6"/>
          <c:order val="4"/>
          <c:tx>
            <c:strRef>
              <c:f>'Table 22'!$F$3</c:f>
              <c:strCache>
                <c:ptCount val="1"/>
                <c:pt idx="0">
                  <c:v>Value Added Tax[2]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'Table 22'!$B$3:$B$25</c15:sqref>
                  </c15:fullRef>
                </c:ext>
              </c:extLst>
              <c:f>'Table 22'!$B$4:$B$25</c:f>
              <c:strCache>
                <c:ptCount val="22"/>
                <c:pt idx="0">
                  <c:v>2021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 22'!$F$4:$F$25</c15:sqref>
                  </c15:fullRef>
                </c:ext>
              </c:extLst>
              <c:f>'Table 22'!$F$5:$F$25</c:f>
              <c:numCache>
                <c:formatCode>0.0%</c:formatCode>
                <c:ptCount val="21"/>
                <c:pt idx="0">
                  <c:v>4.3999999999999997E-2</c:v>
                </c:pt>
                <c:pt idx="1">
                  <c:v>4.3999999999999997E-2</c:v>
                </c:pt>
                <c:pt idx="2">
                  <c:v>4.5999999999999999E-2</c:v>
                </c:pt>
                <c:pt idx="3">
                  <c:v>4.3999999999999997E-2</c:v>
                </c:pt>
                <c:pt idx="4">
                  <c:v>3.9E-2</c:v>
                </c:pt>
                <c:pt idx="5">
                  <c:v>0.04</c:v>
                </c:pt>
                <c:pt idx="6">
                  <c:v>3.3000000000000002E-2</c:v>
                </c:pt>
                <c:pt idx="7">
                  <c:v>3.2000000000000001E-2</c:v>
                </c:pt>
                <c:pt idx="8">
                  <c:v>3.3000000000000002E-2</c:v>
                </c:pt>
                <c:pt idx="9">
                  <c:v>3.4000000000000002E-2</c:v>
                </c:pt>
                <c:pt idx="10">
                  <c:v>3.6999999999999998E-2</c:v>
                </c:pt>
                <c:pt idx="11">
                  <c:v>5.0999999999999997E-2</c:v>
                </c:pt>
                <c:pt idx="12">
                  <c:v>5.7000000000000002E-2</c:v>
                </c:pt>
                <c:pt idx="13">
                  <c:v>4.4999999999999998E-2</c:v>
                </c:pt>
                <c:pt idx="14">
                  <c:v>3.6999999999999998E-2</c:v>
                </c:pt>
                <c:pt idx="15">
                  <c:v>5.8999999999999997E-2</c:v>
                </c:pt>
                <c:pt idx="16">
                  <c:v>6.2E-2</c:v>
                </c:pt>
                <c:pt idx="17">
                  <c:v>5.6000000000000001E-2</c:v>
                </c:pt>
                <c:pt idx="18">
                  <c:v>4.3999999999999997E-2</c:v>
                </c:pt>
                <c:pt idx="19">
                  <c:v>4.4999999999999998E-2</c:v>
                </c:pt>
                <c:pt idx="20">
                  <c:v>4.0795107179665224E-2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DB-4E76-A8A2-A605ADCC764E}"/>
            </c:ext>
          </c:extLst>
        </c:ser>
        <c:ser>
          <c:idx val="0"/>
          <c:order val="5"/>
          <c:tx>
            <c:strRef>
              <c:f>'Table 22'!$G$3</c:f>
              <c:strCache>
                <c:ptCount val="1"/>
                <c:pt idx="0">
                  <c:v>Customs duty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'Table 22'!$B$3:$B$25</c15:sqref>
                  </c15:fullRef>
                </c:ext>
              </c:extLst>
              <c:f>'Table 22'!$B$4:$B$25</c:f>
              <c:strCache>
                <c:ptCount val="22"/>
                <c:pt idx="0">
                  <c:v>2021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 22'!$G$4:$G$25</c15:sqref>
                  </c15:fullRef>
                </c:ext>
              </c:extLst>
              <c:f>'Table 22'!$G$5:$G$25</c:f>
              <c:numCache>
                <c:formatCode>0.0%</c:formatCode>
                <c:ptCount val="21"/>
                <c:pt idx="0">
                  <c:v>1.9E-2</c:v>
                </c:pt>
                <c:pt idx="1">
                  <c:v>1.7999999999999999E-2</c:v>
                </c:pt>
                <c:pt idx="2">
                  <c:v>1.7999999999999999E-2</c:v>
                </c:pt>
                <c:pt idx="3">
                  <c:v>1.7999999999999999E-2</c:v>
                </c:pt>
                <c:pt idx="4">
                  <c:v>1.6E-2</c:v>
                </c:pt>
                <c:pt idx="5">
                  <c:v>1.6E-2</c:v>
                </c:pt>
                <c:pt idx="6">
                  <c:v>1.7999999999999999E-2</c:v>
                </c:pt>
                <c:pt idx="7">
                  <c:v>1.4E-2</c:v>
                </c:pt>
                <c:pt idx="8">
                  <c:v>1.2999999999999999E-2</c:v>
                </c:pt>
                <c:pt idx="9">
                  <c:v>1.4999999999999999E-2</c:v>
                </c:pt>
                <c:pt idx="10">
                  <c:v>1.6E-2</c:v>
                </c:pt>
                <c:pt idx="11">
                  <c:v>1.2E-2</c:v>
                </c:pt>
                <c:pt idx="12">
                  <c:v>1.2E-2</c:v>
                </c:pt>
                <c:pt idx="13">
                  <c:v>0.01</c:v>
                </c:pt>
                <c:pt idx="14">
                  <c:v>8.9999999999999993E-3</c:v>
                </c:pt>
                <c:pt idx="15">
                  <c:v>1.2E-2</c:v>
                </c:pt>
                <c:pt idx="16">
                  <c:v>1.0999999999999999E-2</c:v>
                </c:pt>
                <c:pt idx="17">
                  <c:v>1.2E-2</c:v>
                </c:pt>
                <c:pt idx="18">
                  <c:v>0.01</c:v>
                </c:pt>
                <c:pt idx="19">
                  <c:v>1.2E-2</c:v>
                </c:pt>
                <c:pt idx="20">
                  <c:v>1.0851079241966231E-2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57DB-4E76-A8A2-A605ADCC764E}"/>
            </c:ext>
          </c:extLst>
        </c:ser>
        <c:ser>
          <c:idx val="1"/>
          <c:order val="6"/>
          <c:tx>
            <c:strRef>
              <c:f>'Table 22'!$H$3</c:f>
              <c:strCache>
                <c:ptCount val="1"/>
                <c:pt idx="0">
                  <c:v>Others taxes[3]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'Table 22'!$B$3:$B$25</c15:sqref>
                  </c15:fullRef>
                </c:ext>
              </c:extLst>
              <c:f>'Table 22'!$B$4:$B$25</c:f>
              <c:strCache>
                <c:ptCount val="22"/>
                <c:pt idx="0">
                  <c:v>2021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 22'!$H$4:$H$25</c15:sqref>
                  </c15:fullRef>
                </c:ext>
              </c:extLst>
              <c:f>'Table 22'!$H$5:$H$25</c:f>
              <c:numCache>
                <c:formatCode>0.0%</c:formatCode>
                <c:ptCount val="21"/>
                <c:pt idx="0">
                  <c:v>8.0000000000000002E-3</c:v>
                </c:pt>
                <c:pt idx="1">
                  <c:v>8.9999999999999993E-3</c:v>
                </c:pt>
                <c:pt idx="2">
                  <c:v>7.0000000000000001E-3</c:v>
                </c:pt>
                <c:pt idx="3">
                  <c:v>8.0000000000000002E-3</c:v>
                </c:pt>
                <c:pt idx="4">
                  <c:v>7.0000000000000001E-3</c:v>
                </c:pt>
                <c:pt idx="5">
                  <c:v>7.0000000000000001E-3</c:v>
                </c:pt>
                <c:pt idx="6">
                  <c:v>1.2999999999999999E-2</c:v>
                </c:pt>
                <c:pt idx="7">
                  <c:v>0.01</c:v>
                </c:pt>
                <c:pt idx="8">
                  <c:v>1.0999999999999999E-2</c:v>
                </c:pt>
                <c:pt idx="9">
                  <c:v>2.9000000000000001E-2</c:v>
                </c:pt>
                <c:pt idx="10">
                  <c:v>1.9E-2</c:v>
                </c:pt>
                <c:pt idx="11">
                  <c:v>2.1000000000000001E-2</c:v>
                </c:pt>
                <c:pt idx="12">
                  <c:v>0.02</c:v>
                </c:pt>
                <c:pt idx="13">
                  <c:v>3.4000000000000002E-2</c:v>
                </c:pt>
                <c:pt idx="14">
                  <c:v>2.7E-2</c:v>
                </c:pt>
                <c:pt idx="15">
                  <c:v>2.5000000000000001E-2</c:v>
                </c:pt>
                <c:pt idx="16">
                  <c:v>2.8000000000000001E-2</c:v>
                </c:pt>
                <c:pt idx="17">
                  <c:v>3.1E-2</c:v>
                </c:pt>
                <c:pt idx="18">
                  <c:v>3.4000000000000002E-2</c:v>
                </c:pt>
                <c:pt idx="19">
                  <c:v>4.9000000000000002E-2</c:v>
                </c:pt>
                <c:pt idx="20">
                  <c:v>3.8831435801360538E-2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74-47E8-B73F-7E4755796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4320095"/>
        <c:axId val="1298442079"/>
        <c:extLst>
          <c:ext xmlns:c15="http://schemas.microsoft.com/office/drawing/2012/chart" uri="{02D57815-91ED-43cb-92C2-25804820EDAC}">
            <c15:filteredArea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'Table 22'!$B$3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 w="25400">
                    <a:noFill/>
                  </a:ln>
                  <a:effectLst/>
                </c:spPr>
                <c:cat>
                  <c:strRef>
                    <c:extLst>
                      <c:ext uri="{02D57815-91ED-43cb-92C2-25804820EDAC}">
                        <c15:fullRef>
                          <c15:sqref>'Table 22'!$B$3:$B$25</c15:sqref>
                        </c15:fullRef>
                        <c15:formulaRef>
                          <c15:sqref>'Table 22'!$B$4:$B$25</c15:sqref>
                        </c15:formulaRef>
                      </c:ext>
                    </c:extLst>
                    <c:strCache>
                      <c:ptCount val="22"/>
                      <c:pt idx="0">
                        <c:v>2021</c:v>
                      </c:pt>
                      <c:pt idx="1">
                        <c:v>2002</c:v>
                      </c:pt>
                      <c:pt idx="2">
                        <c:v>2003</c:v>
                      </c:pt>
                      <c:pt idx="3">
                        <c:v>2004</c:v>
                      </c:pt>
                      <c:pt idx="4">
                        <c:v>2005</c:v>
                      </c:pt>
                      <c:pt idx="5">
                        <c:v>2006</c:v>
                      </c:pt>
                      <c:pt idx="6">
                        <c:v>2007</c:v>
                      </c:pt>
                      <c:pt idx="7">
                        <c:v>2008</c:v>
                      </c:pt>
                      <c:pt idx="8">
                        <c:v>2009</c:v>
                      </c:pt>
                      <c:pt idx="9">
                        <c:v>2010</c:v>
                      </c:pt>
                      <c:pt idx="10">
                        <c:v>2011</c:v>
                      </c:pt>
                      <c:pt idx="11">
                        <c:v>2012</c:v>
                      </c:pt>
                      <c:pt idx="12">
                        <c:v>2013</c:v>
                      </c:pt>
                      <c:pt idx="13">
                        <c:v>2014</c:v>
                      </c:pt>
                      <c:pt idx="14">
                        <c:v>2015</c:v>
                      </c:pt>
                      <c:pt idx="15">
                        <c:v>2016</c:v>
                      </c:pt>
                      <c:pt idx="16">
                        <c:v>2017</c:v>
                      </c:pt>
                      <c:pt idx="17">
                        <c:v>2018</c:v>
                      </c:pt>
                      <c:pt idx="18">
                        <c:v>2019</c:v>
                      </c:pt>
                      <c:pt idx="19">
                        <c:v>2020</c:v>
                      </c:pt>
                      <c:pt idx="20">
                        <c:v>2021</c:v>
                      </c:pt>
                      <c:pt idx="21">
                        <c:v>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'Table 22'!$B$4:$B$25</c15:sqref>
                        </c15:fullRef>
                        <c15:formulaRef>
                          <c15:sqref>'Table 22'!$B$5:$B$25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  <c:pt idx="16">
                        <c:v>2018</c:v>
                      </c:pt>
                      <c:pt idx="17">
                        <c:v>2019</c:v>
                      </c:pt>
                      <c:pt idx="18">
                        <c:v>2020</c:v>
                      </c:pt>
                      <c:pt idx="19">
                        <c:v>2021</c:v>
                      </c:pt>
                      <c:pt idx="20">
                        <c:v>2022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7DB-4E76-A8A2-A605ADCC764E}"/>
                  </c:ext>
                </c:extLst>
              </c15:ser>
            </c15:filteredAreaSeries>
          </c:ext>
        </c:extLst>
      </c:areaChart>
      <c:catAx>
        <c:axId val="13043200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ZM"/>
          </a:p>
        </c:txPr>
        <c:crossAx val="1298442079"/>
        <c:crosses val="autoZero"/>
        <c:auto val="1"/>
        <c:lblAlgn val="ctr"/>
        <c:lblOffset val="100"/>
        <c:noMultiLvlLbl val="0"/>
      </c:catAx>
      <c:valAx>
        <c:axId val="1298442079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 baseline="0">
                    <a:solidFill>
                      <a:sysClr val="windowText" lastClr="000000"/>
                    </a:solidFill>
                  </a:rPr>
                  <a:t>% GDP</a:t>
                </a:r>
                <a:endParaRPr lang="en-GB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"/>
              <c:y val="0.396604034603977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n-ZM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ckwell" panose="02060603020205020403" pitchFamily="18" charset="0"/>
                <a:ea typeface="+mn-ea"/>
                <a:cs typeface="+mn-cs"/>
              </a:defRPr>
            </a:pPr>
            <a:endParaRPr lang="en-ZM"/>
          </a:p>
        </c:txPr>
        <c:crossAx val="13043200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ZM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ZM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9148211942257214E-2"/>
          <c:y val="5.1296091022602769E-2"/>
          <c:w val="0.94315932730630891"/>
          <c:h val="0.7492420245149769"/>
        </c:manualLayout>
      </c:layout>
      <c:lineChart>
        <c:grouping val="standard"/>
        <c:varyColors val="0"/>
        <c:ser>
          <c:idx val="2"/>
          <c:order val="2"/>
          <c:tx>
            <c:strRef>
              <c:f>'Figure 8'!$E$27</c:f>
              <c:strCache>
                <c:ptCount val="1"/>
                <c:pt idx="0">
                  <c:v> Revenue Bouyancy </c:v>
                </c:pt>
              </c:strCache>
            </c:strRef>
          </c:tx>
          <c:spPr>
            <a:ln w="41275" cap="rnd" cmpd="sng" algn="ctr">
              <a:solidFill>
                <a:srgbClr val="00B0F0"/>
              </a:solidFill>
              <a:prstDash val="solid"/>
              <a:round/>
            </a:ln>
            <a:effectLst>
              <a:outerShdw blurRad="50800" dir="5400000" algn="ctr" rotWithShape="0">
                <a:schemeClr val="accent1">
                  <a:lumMod val="50000"/>
                </a:schemeClr>
              </a:outerShdw>
            </a:effectLst>
          </c:spPr>
          <c:marker>
            <c:symbol val="square"/>
            <c:size val="5"/>
            <c:spPr>
              <a:solidFill>
                <a:srgbClr val="00B0F0"/>
              </a:solidFill>
              <a:ln w="9525" cap="sq" cmpd="sng" algn="ctr">
                <a:solidFill>
                  <a:srgbClr val="00B0F0"/>
                </a:solidFill>
                <a:prstDash val="solid"/>
                <a:miter lim="800000"/>
              </a:ln>
              <a:effectLst>
                <a:outerShdw blurRad="50800" dir="5400000" algn="ctr" rotWithShape="0">
                  <a:schemeClr val="accent1">
                    <a:lumMod val="5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>
                <a:bevelT w="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ZM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'Figure 8'!$B$28:$B$50</c15:sqref>
                  </c15:fullRef>
                </c:ext>
              </c:extLst>
              <c:f>'Figure 8'!$B$29:$B$50</c:f>
              <c:numCache>
                <c:formatCode>0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8'!$E$28:$E$50</c15:sqref>
                  </c15:fullRef>
                </c:ext>
              </c:extLst>
              <c:f>'Figure 8'!$E$29:$E$50</c:f>
              <c:numCache>
                <c:formatCode>_(* #,##0.00_);_(* \(#,##0.00\);_(* "-"??_);_(@_)</c:formatCode>
                <c:ptCount val="22"/>
                <c:pt idx="0">
                  <c:v>1.2740781987533214</c:v>
                </c:pt>
                <c:pt idx="1">
                  <c:v>0.65983087735761448</c:v>
                </c:pt>
                <c:pt idx="2">
                  <c:v>0.95423318733870932</c:v>
                </c:pt>
                <c:pt idx="3">
                  <c:v>1.0061340592019317</c:v>
                </c:pt>
                <c:pt idx="4">
                  <c:v>0.84667920022579346</c:v>
                </c:pt>
                <c:pt idx="5">
                  <c:v>0.62001044288412033</c:v>
                </c:pt>
                <c:pt idx="6">
                  <c:v>1.3144658858475571</c:v>
                </c:pt>
                <c:pt idx="7">
                  <c:v>0.93366127993179515</c:v>
                </c:pt>
                <c:pt idx="8">
                  <c:v>-3.923820542025093E-3</c:v>
                </c:pt>
                <c:pt idx="9">
                  <c:v>1.3967113871468881</c:v>
                </c:pt>
                <c:pt idx="10">
                  <c:v>2.3535917430840061</c:v>
                </c:pt>
                <c:pt idx="11">
                  <c:v>0.85858329706613112</c:v>
                </c:pt>
                <c:pt idx="12">
                  <c:v>0.9228466652594931</c:v>
                </c:pt>
                <c:pt idx="13">
                  <c:v>1.2509122642561712</c:v>
                </c:pt>
                <c:pt idx="14">
                  <c:v>0.83471160958360235</c:v>
                </c:pt>
                <c:pt idx="15">
                  <c:v>0.23651805642977622</c:v>
                </c:pt>
                <c:pt idx="16">
                  <c:v>2.9211694623773021</c:v>
                </c:pt>
                <c:pt idx="17">
                  <c:v>1.2588791260862111</c:v>
                </c:pt>
                <c:pt idx="18">
                  <c:v>1.2437962789588692</c:v>
                </c:pt>
                <c:pt idx="19">
                  <c:v>0.85097850640602613</c:v>
                </c:pt>
                <c:pt idx="20">
                  <c:v>1.3612874865103068</c:v>
                </c:pt>
                <c:pt idx="21">
                  <c:v>0.55251268310139123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1A-41DF-AA36-CD83A95FD75D}"/>
            </c:ext>
          </c:extLst>
        </c:ser>
        <c:ser>
          <c:idx val="3"/>
          <c:order val="3"/>
          <c:tx>
            <c:strRef>
              <c:f>'Figure 8'!$F$27</c:f>
              <c:strCache>
                <c:ptCount val="1"/>
                <c:pt idx="0">
                  <c:v> Average Bouyancy 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square"/>
            <c:size val="5"/>
            <c:spPr>
              <a:solidFill>
                <a:srgbClr val="00B0F0"/>
              </a:solidFill>
              <a:ln w="9525" cap="sq" cmpd="sng" algn="ctr">
                <a:solidFill>
                  <a:srgbClr val="00B0F0"/>
                </a:solidFill>
                <a:prstDash val="solid"/>
                <a:miter lim="800000"/>
              </a:ln>
              <a:effectLst>
                <a:outerShdw blurRad="50800" dir="5400000" algn="ctr" rotWithShape="0">
                  <a:schemeClr val="accent1">
                    <a:lumMod val="5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>
                <a:bevelT w="0"/>
              </a:sp3d>
            </c:spPr>
          </c:marker>
          <c:dLbls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1A-41DF-AA36-CD83A95FD7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ZM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'Figure 8'!$B$28:$B$50</c15:sqref>
                  </c15:fullRef>
                </c:ext>
              </c:extLst>
              <c:f>'Figure 8'!$B$29:$B$50</c:f>
              <c:numCache>
                <c:formatCode>0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8'!$F$28:$F$50</c15:sqref>
                  </c15:fullRef>
                </c:ext>
              </c:extLst>
              <c:f>'Figure 8'!$F$29:$F$50</c:f>
              <c:numCache>
                <c:formatCode>_(* #,##0.00_);_(* \(#,##0.00\);_(* "-"??_);_(@_)</c:formatCode>
                <c:ptCount val="22"/>
                <c:pt idx="0">
                  <c:v>1.074893994421136</c:v>
                </c:pt>
                <c:pt idx="1" formatCode="General">
                  <c:v>1.07</c:v>
                </c:pt>
                <c:pt idx="2" formatCode="General">
                  <c:v>1.07</c:v>
                </c:pt>
                <c:pt idx="3" formatCode="General">
                  <c:v>1.07</c:v>
                </c:pt>
                <c:pt idx="4" formatCode="General">
                  <c:v>1.07</c:v>
                </c:pt>
                <c:pt idx="5" formatCode="General">
                  <c:v>1.07</c:v>
                </c:pt>
                <c:pt idx="6" formatCode="General">
                  <c:v>1.07</c:v>
                </c:pt>
                <c:pt idx="7" formatCode="General">
                  <c:v>1.07</c:v>
                </c:pt>
                <c:pt idx="8" formatCode="General">
                  <c:v>1.07</c:v>
                </c:pt>
                <c:pt idx="9" formatCode="General">
                  <c:v>1.07</c:v>
                </c:pt>
                <c:pt idx="10" formatCode="General">
                  <c:v>1.07</c:v>
                </c:pt>
                <c:pt idx="11" formatCode="General">
                  <c:v>1.07</c:v>
                </c:pt>
                <c:pt idx="12" formatCode="General">
                  <c:v>1.07</c:v>
                </c:pt>
                <c:pt idx="13" formatCode="General">
                  <c:v>1.07</c:v>
                </c:pt>
                <c:pt idx="14" formatCode="General">
                  <c:v>1.07</c:v>
                </c:pt>
                <c:pt idx="15" formatCode="General">
                  <c:v>1.07</c:v>
                </c:pt>
                <c:pt idx="16" formatCode="General">
                  <c:v>1.07</c:v>
                </c:pt>
                <c:pt idx="17" formatCode="General">
                  <c:v>1.07</c:v>
                </c:pt>
                <c:pt idx="18" formatCode="General">
                  <c:v>1.07</c:v>
                </c:pt>
                <c:pt idx="19" formatCode="General">
                  <c:v>1.07</c:v>
                </c:pt>
                <c:pt idx="20" formatCode="General">
                  <c:v>1.07</c:v>
                </c:pt>
                <c:pt idx="21" formatCode="General">
                  <c:v>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1A-41DF-AA36-CD83A95FD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723264"/>
        <c:axId val="15372480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8'!$C$27</c15:sqref>
                        </c15:formulaRef>
                      </c:ext>
                    </c:extLst>
                    <c:strCache>
                      <c:ptCount val="1"/>
                      <c:pt idx="0">
                        <c:v> Nominal GDP (K'Million) 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1"/>
                    </a:solidFill>
                    <a:prstDash val="sysDash"/>
                    <a:round/>
                  </a:ln>
                  <a:effectLst/>
                </c:spPr>
                <c:marker>
                  <c:spPr>
                    <a:solidFill>
                      <a:srgbClr val="00B0F0"/>
                    </a:solidFill>
                    <a:ln w="9525" cap="sq" cmpd="sng" algn="ctr">
                      <a:solidFill>
                        <a:srgbClr val="00B0F0"/>
                      </a:solidFill>
                      <a:prstDash val="solid"/>
                      <a:miter lim="800000"/>
                    </a:ln>
                    <a:effectLst>
                      <a:outerShdw blurRad="50800" dir="5400000" algn="ctr" rotWithShape="0">
                        <a:schemeClr val="accent1">
                          <a:lumMod val="50000"/>
                        </a:scheme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0"/>
                    </a:sp3d>
                  </c:spPr>
                </c:marker>
                <c:cat>
                  <c:numRef>
                    <c:extLst>
                      <c:ext uri="{02D57815-91ED-43cb-92C2-25804820EDAC}">
                        <c15:fullRef>
                          <c15:sqref>'Figure 8'!$B$28:$B$50</c15:sqref>
                        </c15:fullRef>
                        <c15:formulaRef>
                          <c15:sqref>'Figure 8'!$B$29:$B$50</c15:sqref>
                        </c15:formulaRef>
                      </c:ext>
                    </c:extLst>
                    <c:numCache>
                      <c:formatCode>0</c:formatCode>
                      <c:ptCount val="22"/>
                      <c:pt idx="0">
                        <c:v>2001</c:v>
                      </c:pt>
                      <c:pt idx="1">
                        <c:v>2002</c:v>
                      </c:pt>
                      <c:pt idx="2">
                        <c:v>2003</c:v>
                      </c:pt>
                      <c:pt idx="3">
                        <c:v>2004</c:v>
                      </c:pt>
                      <c:pt idx="4">
                        <c:v>2005</c:v>
                      </c:pt>
                      <c:pt idx="5">
                        <c:v>2006</c:v>
                      </c:pt>
                      <c:pt idx="6">
                        <c:v>2007</c:v>
                      </c:pt>
                      <c:pt idx="7">
                        <c:v>2008</c:v>
                      </c:pt>
                      <c:pt idx="8">
                        <c:v>2009</c:v>
                      </c:pt>
                      <c:pt idx="9">
                        <c:v>2010</c:v>
                      </c:pt>
                      <c:pt idx="10">
                        <c:v>2011</c:v>
                      </c:pt>
                      <c:pt idx="11">
                        <c:v>2012</c:v>
                      </c:pt>
                      <c:pt idx="12">
                        <c:v>2013</c:v>
                      </c:pt>
                      <c:pt idx="13">
                        <c:v>2014</c:v>
                      </c:pt>
                      <c:pt idx="14">
                        <c:v>2015</c:v>
                      </c:pt>
                      <c:pt idx="15">
                        <c:v>2016</c:v>
                      </c:pt>
                      <c:pt idx="16">
                        <c:v>2017</c:v>
                      </c:pt>
                      <c:pt idx="17">
                        <c:v>2018</c:v>
                      </c:pt>
                      <c:pt idx="18">
                        <c:v>2019</c:v>
                      </c:pt>
                      <c:pt idx="19">
                        <c:v>2020</c:v>
                      </c:pt>
                      <c:pt idx="20">
                        <c:v>2021</c:v>
                      </c:pt>
                      <c:pt idx="21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'Figure 8'!$C$28:$C$50</c15:sqref>
                        </c15:fullRef>
                        <c15:formulaRef>
                          <c15:sqref>'Figure 8'!$C$29:$C$50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22"/>
                      <c:pt idx="0">
                        <c:v>14784.8</c:v>
                      </c:pt>
                      <c:pt idx="1">
                        <c:v>18447</c:v>
                      </c:pt>
                      <c:pt idx="2">
                        <c:v>23201.9</c:v>
                      </c:pt>
                      <c:pt idx="3">
                        <c:v>29729.9</c:v>
                      </c:pt>
                      <c:pt idx="4">
                        <c:v>37189.300000000003</c:v>
                      </c:pt>
                      <c:pt idx="5">
                        <c:v>45964.2</c:v>
                      </c:pt>
                      <c:pt idx="6">
                        <c:v>56263</c:v>
                      </c:pt>
                      <c:pt idx="7">
                        <c:v>67088.7</c:v>
                      </c:pt>
                      <c:pt idx="8">
                        <c:v>77348.3</c:v>
                      </c:pt>
                      <c:pt idx="9">
                        <c:v>97215.9</c:v>
                      </c:pt>
                      <c:pt idx="10">
                        <c:v>115352.8</c:v>
                      </c:pt>
                      <c:pt idx="11">
                        <c:v>128370.1</c:v>
                      </c:pt>
                      <c:pt idx="12">
                        <c:v>144722.4</c:v>
                      </c:pt>
                      <c:pt idx="13">
                        <c:v>166954.42278234652</c:v>
                      </c:pt>
                      <c:pt idx="14">
                        <c:v>183790.40897207099</c:v>
                      </c:pt>
                      <c:pt idx="15">
                        <c:v>216609.66200439059</c:v>
                      </c:pt>
                      <c:pt idx="16">
                        <c:v>234932.5</c:v>
                      </c:pt>
                      <c:pt idx="17">
                        <c:v>279441.2</c:v>
                      </c:pt>
                      <c:pt idx="18">
                        <c:v>300448.72771175299</c:v>
                      </c:pt>
                      <c:pt idx="19">
                        <c:v>332223.2</c:v>
                      </c:pt>
                      <c:pt idx="20">
                        <c:v>443362.4</c:v>
                      </c:pt>
                      <c:pt idx="21">
                        <c:v>504476.96445575799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051A-41DF-AA36-CD83A95FD75D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8'!$D$27</c15:sqref>
                        </c15:formulaRef>
                      </c:ext>
                    </c:extLst>
                    <c:strCache>
                      <c:ptCount val="1"/>
                      <c:pt idx="0">
                        <c:v> Tax Revenue 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2"/>
                    </a:solidFill>
                    <a:prstDash val="solid"/>
                    <a:round/>
                  </a:ln>
                  <a:effectLst/>
                </c:spPr>
                <c:marker>
                  <c:spPr>
                    <a:solidFill>
                      <a:schemeClr val="accent2"/>
                    </a:solidFill>
                    <a:ln w="6350" cap="flat" cmpd="sng" algn="ctr">
                      <a:solidFill>
                        <a:schemeClr val="accent2"/>
                      </a:solidFill>
                      <a:prstDash val="solid"/>
                      <a:round/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'Figure 8'!$B$28:$B$50</c15:sqref>
                        </c15:fullRef>
                        <c15:formulaRef>
                          <c15:sqref>'Figure 8'!$B$29:$B$50</c15:sqref>
                        </c15:formulaRef>
                      </c:ext>
                    </c:extLst>
                    <c:numCache>
                      <c:formatCode>0</c:formatCode>
                      <c:ptCount val="22"/>
                      <c:pt idx="0">
                        <c:v>2001</c:v>
                      </c:pt>
                      <c:pt idx="1">
                        <c:v>2002</c:v>
                      </c:pt>
                      <c:pt idx="2">
                        <c:v>2003</c:v>
                      </c:pt>
                      <c:pt idx="3">
                        <c:v>2004</c:v>
                      </c:pt>
                      <c:pt idx="4">
                        <c:v>2005</c:v>
                      </c:pt>
                      <c:pt idx="5">
                        <c:v>2006</c:v>
                      </c:pt>
                      <c:pt idx="6">
                        <c:v>2007</c:v>
                      </c:pt>
                      <c:pt idx="7">
                        <c:v>2008</c:v>
                      </c:pt>
                      <c:pt idx="8">
                        <c:v>2009</c:v>
                      </c:pt>
                      <c:pt idx="9">
                        <c:v>2010</c:v>
                      </c:pt>
                      <c:pt idx="10">
                        <c:v>2011</c:v>
                      </c:pt>
                      <c:pt idx="11">
                        <c:v>2012</c:v>
                      </c:pt>
                      <c:pt idx="12">
                        <c:v>2013</c:v>
                      </c:pt>
                      <c:pt idx="13">
                        <c:v>2014</c:v>
                      </c:pt>
                      <c:pt idx="14">
                        <c:v>2015</c:v>
                      </c:pt>
                      <c:pt idx="15">
                        <c:v>2016</c:v>
                      </c:pt>
                      <c:pt idx="16">
                        <c:v>2017</c:v>
                      </c:pt>
                      <c:pt idx="17">
                        <c:v>2018</c:v>
                      </c:pt>
                      <c:pt idx="18">
                        <c:v>2019</c:v>
                      </c:pt>
                      <c:pt idx="19">
                        <c:v>2020</c:v>
                      </c:pt>
                      <c:pt idx="20">
                        <c:v>2021</c:v>
                      </c:pt>
                      <c:pt idx="21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'Figure 8'!$D$28:$D$50</c15:sqref>
                        </c15:fullRef>
                        <c15:formulaRef>
                          <c15:sqref>'Figure 8'!$D$29:$D$50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22"/>
                      <c:pt idx="0">
                        <c:v>2448.6</c:v>
                      </c:pt>
                      <c:pt idx="1">
                        <c:v>2848.8</c:v>
                      </c:pt>
                      <c:pt idx="2">
                        <c:v>3549.5</c:v>
                      </c:pt>
                      <c:pt idx="3">
                        <c:v>4554.3</c:v>
                      </c:pt>
                      <c:pt idx="4">
                        <c:v>5521.8</c:v>
                      </c:pt>
                      <c:pt idx="5">
                        <c:v>6329.6</c:v>
                      </c:pt>
                      <c:pt idx="6">
                        <c:v>8193.7999999999993</c:v>
                      </c:pt>
                      <c:pt idx="7">
                        <c:v>9665.7999999999993</c:v>
                      </c:pt>
                      <c:pt idx="8">
                        <c:v>9660</c:v>
                      </c:pt>
                      <c:pt idx="9">
                        <c:v>13125.6</c:v>
                      </c:pt>
                      <c:pt idx="10">
                        <c:v>18888.964063721243</c:v>
                      </c:pt>
                      <c:pt idx="11">
                        <c:v>20719.099999999999</c:v>
                      </c:pt>
                      <c:pt idx="12">
                        <c:v>23154.752913451</c:v>
                      </c:pt>
                      <c:pt idx="13">
                        <c:v>27604.242802480621</c:v>
                      </c:pt>
                      <c:pt idx="14">
                        <c:v>29927.79763189493</c:v>
                      </c:pt>
                      <c:pt idx="15">
                        <c:v>31191.79132863224</c:v>
                      </c:pt>
                      <c:pt idx="16">
                        <c:v>38899.263862260188</c:v>
                      </c:pt>
                      <c:pt idx="17">
                        <c:v>48176.684002455673</c:v>
                      </c:pt>
                      <c:pt idx="18">
                        <c:v>52681.433701450638</c:v>
                      </c:pt>
                      <c:pt idx="19">
                        <c:v>57422.588702868816</c:v>
                      </c:pt>
                      <c:pt idx="20">
                        <c:v>83572.482468843198</c:v>
                      </c:pt>
                      <c:pt idx="21">
                        <c:v>89937.38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51A-41DF-AA36-CD83A95FD75D}"/>
                  </c:ext>
                </c:extLst>
              </c15:ser>
            </c15:filteredLineSeries>
          </c:ext>
        </c:extLst>
      </c:lineChart>
      <c:catAx>
        <c:axId val="153723264"/>
        <c:scaling>
          <c:orientation val="minMax"/>
        </c:scaling>
        <c:delete val="0"/>
        <c:axPos val="b"/>
        <c:numFmt formatCode="General" sourceLinked="0"/>
        <c:majorTickMark val="out"/>
        <c:minorTickMark val="out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342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ZM"/>
          </a:p>
        </c:txPr>
        <c:crossAx val="153724800"/>
        <c:crosses val="autoZero"/>
        <c:auto val="1"/>
        <c:lblAlgn val="ctr"/>
        <c:lblOffset val="100"/>
        <c:tickLblSkip val="1"/>
        <c:noMultiLvlLbl val="0"/>
      </c:catAx>
      <c:valAx>
        <c:axId val="153724800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ZM"/>
          </a:p>
        </c:txPr>
        <c:crossAx val="1537232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solidFill>
            <a:schemeClr val="accent1">
              <a:lumMod val="75000"/>
              <a:alpha val="93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ZM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ZM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1"/>
          <c:order val="1"/>
          <c:tx>
            <c:strRef>
              <c:f>'Figure 9'!$R$10</c:f>
              <c:strCache>
                <c:ptCount val="1"/>
                <c:pt idx="0">
                  <c:v>Primary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ckwell" panose="02060603020205020403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ZM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'Figure 9'!$S$9:$X$9</c15:sqref>
                  </c15:fullRef>
                </c:ext>
              </c:extLst>
              <c:f>'Figure 9'!$T$9:$X$9</c:f>
              <c:numCache>
                <c:formatCode>0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9'!$S$10:$X$10</c15:sqref>
                  </c15:fullRef>
                </c:ext>
              </c:extLst>
              <c:f>'Figure 9'!$T$10:$X$10</c:f>
              <c:numCache>
                <c:formatCode>0.0%</c:formatCode>
                <c:ptCount val="5"/>
                <c:pt idx="0">
                  <c:v>0.42278592758665662</c:v>
                </c:pt>
                <c:pt idx="1">
                  <c:v>0.41410525244992991</c:v>
                </c:pt>
                <c:pt idx="2">
                  <c:v>0.43683418087307702</c:v>
                </c:pt>
                <c:pt idx="3">
                  <c:v>0.52344420564504179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4E-4F55-A6A3-7D9820FE95FA}"/>
            </c:ext>
          </c:extLst>
        </c:ser>
        <c:ser>
          <c:idx val="2"/>
          <c:order val="2"/>
          <c:tx>
            <c:strRef>
              <c:f>'Figure 9'!$R$11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ckwell" panose="02060603020205020403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ZM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'Figure 9'!$S$9:$X$9</c15:sqref>
                  </c15:fullRef>
                </c:ext>
              </c:extLst>
              <c:f>'Figure 9'!$T$9:$X$9</c:f>
              <c:numCache>
                <c:formatCode>0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9'!$S$11:$X$11</c15:sqref>
                  </c15:fullRef>
                </c:ext>
              </c:extLst>
              <c:f>'Figure 9'!$T$11:$X$11</c:f>
              <c:numCache>
                <c:formatCode>0.0%</c:formatCode>
                <c:ptCount val="5"/>
                <c:pt idx="0">
                  <c:v>0.12319864287835666</c:v>
                </c:pt>
                <c:pt idx="1">
                  <c:v>0.15055422099656854</c:v>
                </c:pt>
                <c:pt idx="2">
                  <c:v>0.12455818224685648</c:v>
                </c:pt>
                <c:pt idx="3">
                  <c:v>0.11218454474801162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4E-4F55-A6A3-7D9820FE95FA}"/>
            </c:ext>
          </c:extLst>
        </c:ser>
        <c:ser>
          <c:idx val="3"/>
          <c:order val="3"/>
          <c:tx>
            <c:strRef>
              <c:f>'Figure 9'!$R$12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Rockwell" panose="02060603020205020403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ZM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'Figure 9'!$S$9:$X$9</c15:sqref>
                  </c15:fullRef>
                </c:ext>
              </c:extLst>
              <c:f>'Figure 9'!$T$9:$X$9</c:f>
              <c:numCache>
                <c:formatCode>0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9'!$S$12:$X$12</c15:sqref>
                  </c15:fullRef>
                </c:ext>
              </c:extLst>
              <c:f>'Figure 9'!$T$12:$X$12</c:f>
              <c:numCache>
                <c:formatCode>0.0%</c:formatCode>
                <c:ptCount val="5"/>
                <c:pt idx="0">
                  <c:v>0.45401542953498669</c:v>
                </c:pt>
                <c:pt idx="1">
                  <c:v>0.43534052655350158</c:v>
                </c:pt>
                <c:pt idx="2">
                  <c:v>0.43860763688006649</c:v>
                </c:pt>
                <c:pt idx="3">
                  <c:v>0.36437124960694656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4E-4F55-A6A3-7D9820FE95F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27405311"/>
        <c:axId val="194021503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9'!$R$9</c15:sqref>
                        </c15:formulaRef>
                      </c:ext>
                    </c:extLst>
                    <c:strCache>
                      <c:ptCount val="1"/>
                      <c:pt idx="0">
                        <c:v>Sector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12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ZM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ullRef>
                          <c15:sqref>'Figure 9'!$S$9:$X$9</c15:sqref>
                        </c15:fullRef>
                        <c15:formulaRef>
                          <c15:sqref>'Figure 9'!$T$9:$X$9</c15:sqref>
                        </c15:formulaRef>
                      </c:ext>
                    </c:extLst>
                    <c:numCache>
                      <c:formatCode>0</c:formatCode>
                      <c:ptCount val="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'Figure 9'!$S$9:$X$9</c15:sqref>
                        </c15:fullRef>
                        <c15:formulaRef>
                          <c15:sqref>'Figure 9'!$T$9:$X$9</c15:sqref>
                        </c15:formulaRef>
                      </c:ext>
                    </c:extLst>
                    <c:numCache>
                      <c:formatCode>0</c:formatCode>
                      <c:ptCount val="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C4E-4F55-A6A3-7D9820FE95FA}"/>
                  </c:ext>
                </c:extLst>
              </c15:ser>
            </c15:filteredBarSeries>
          </c:ext>
        </c:extLst>
      </c:barChart>
      <c:catAx>
        <c:axId val="1927405311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ZM"/>
          </a:p>
        </c:txPr>
        <c:crossAx val="1940215039"/>
        <c:crosses val="autoZero"/>
        <c:auto val="1"/>
        <c:lblAlgn val="ctr"/>
        <c:lblOffset val="100"/>
        <c:noMultiLvlLbl val="0"/>
      </c:catAx>
      <c:valAx>
        <c:axId val="1940215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ZM"/>
          </a:p>
        </c:txPr>
        <c:crossAx val="1927405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ZM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ZM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4</xdr:row>
      <xdr:rowOff>38100</xdr:rowOff>
    </xdr:from>
    <xdr:to>
      <xdr:col>8</xdr:col>
      <xdr:colOff>358140</xdr:colOff>
      <xdr:row>21</xdr:row>
      <xdr:rowOff>91440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0C81D47-7165-4948-B2E2-0F8166EBE9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15</xdr:col>
      <xdr:colOff>400050</xdr:colOff>
      <xdr:row>20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14</xdr:col>
      <xdr:colOff>441960</xdr:colOff>
      <xdr:row>24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548640</xdr:colOff>
      <xdr:row>6</xdr:row>
      <xdr:rowOff>15240</xdr:rowOff>
    </xdr:from>
    <xdr:to>
      <xdr:col>12</xdr:col>
      <xdr:colOff>106680</xdr:colOff>
      <xdr:row>27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12</xdr:col>
      <xdr:colOff>487680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3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6</xdr:row>
      <xdr:rowOff>0</xdr:rowOff>
    </xdr:from>
    <xdr:to>
      <xdr:col>10</xdr:col>
      <xdr:colOff>696685</xdr:colOff>
      <xdr:row>31</xdr:row>
      <xdr:rowOff>51163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3E00-000003000000}"/>
            </a:ext>
            <a:ext uri="{147F2762-F138-4A5C-976F-8EAC2B608ADB}">
              <a16:predDERef xmlns:a16="http://schemas.microsoft.com/office/drawing/2014/main" pre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243840</xdr:colOff>
      <xdr:row>3</xdr:row>
      <xdr:rowOff>30480</xdr:rowOff>
    </xdr:from>
    <xdr:to>
      <xdr:col>15</xdr:col>
      <xdr:colOff>33473</xdr:colOff>
      <xdr:row>29</xdr:row>
      <xdr:rowOff>134983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F00-000002000000}"/>
            </a:ext>
            <a:ext uri="{147F2762-F138-4A5C-976F-8EAC2B608ADB}">
              <a16:predDERef xmlns:a16="http://schemas.microsoft.com/office/drawing/2014/main" pre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236220</xdr:colOff>
      <xdr:row>3</xdr:row>
      <xdr:rowOff>167640</xdr:rowOff>
    </xdr:from>
    <xdr:to>
      <xdr:col>13</xdr:col>
      <xdr:colOff>236220</xdr:colOff>
      <xdr:row>27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</xdr:colOff>
      <xdr:row>4</xdr:row>
      <xdr:rowOff>45720</xdr:rowOff>
    </xdr:from>
    <xdr:to>
      <xdr:col>10</xdr:col>
      <xdr:colOff>594360</xdr:colOff>
      <xdr:row>26</xdr:row>
      <xdr:rowOff>22860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00000000-0008-0000-4100-000006000000}"/>
            </a:ext>
            <a:ext uri="{147F2762-F138-4A5C-976F-8EAC2B608ADB}">
              <a16:predDERef xmlns:a16="http://schemas.microsoft.com/office/drawing/2014/main" pred="{1BEB528F-E885-449F-9068-C0895EE6D8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5</xdr:row>
      <xdr:rowOff>91440</xdr:rowOff>
    </xdr:from>
    <xdr:to>
      <xdr:col>11</xdr:col>
      <xdr:colOff>365760</xdr:colOff>
      <xdr:row>23</xdr:row>
      <xdr:rowOff>15240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37E7D2E-DD4A-4FE6-88B7-8B5D1ED961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14</xdr:col>
      <xdr:colOff>350520</xdr:colOff>
      <xdr:row>24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300-000002000000}"/>
            </a:ext>
            <a:ext uri="{147F2762-F138-4A5C-976F-8EAC2B608ADB}">
              <a16:predDERef xmlns:a16="http://schemas.microsoft.com/office/drawing/2014/main" pre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14</xdr:col>
      <xdr:colOff>304800</xdr:colOff>
      <xdr:row>27</xdr:row>
      <xdr:rowOff>176530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91440</xdr:rowOff>
    </xdr:from>
    <xdr:to>
      <xdr:col>15</xdr:col>
      <xdr:colOff>259080</xdr:colOff>
      <xdr:row>31</xdr:row>
      <xdr:rowOff>121285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167640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EC45D9-1A08-4624-946F-1072EF2B10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17</xdr:col>
      <xdr:colOff>144780</xdr:colOff>
      <xdr:row>25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16</xdr:col>
      <xdr:colOff>335280</xdr:colOff>
      <xdr:row>26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144780</xdr:rowOff>
    </xdr:from>
    <xdr:to>
      <xdr:col>12</xdr:col>
      <xdr:colOff>472440</xdr:colOff>
      <xdr:row>20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16</xdr:col>
      <xdr:colOff>74295</xdr:colOff>
      <xdr:row>35</xdr:row>
      <xdr:rowOff>43815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trich\FINANCE\REFUNDS%20ANALYSIS\ANALYTICS%20WORK\GK\2019\June%202019\June%202019%20Refunds%20Analysis_Automa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trich\FINANCE\Users\kundac\Desktop\REFUNDS%20ANALYSIS\ANALYTICS%20WORK\Actual%20Analysis%20Work\Monthly%20Report\Quality%20Assured%20Refunds%202018\August%20Reports\Jan%202018%20to%20April%202018%20DDB%20Checklist%20for%20Analytics%20Uni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trich\FINANCE\REFUNDS%20ANALYSIS\ANALYTICS%20WORK\Analytics%20Backup%20Files\2019\Feb%202019%20Refunds%20Analysis%202019%20payment%20file...With%20Zero%20Balances%20In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SALALJ/Documents/RESEARCH%20AND%20CORPORATE%20STRATEGY/WORK%20ASSIGNMENTS/Tax%20Statistics%20Bullentin%202022/Copy%20of%20Tax%20Statistics%20In%20Zambia%202021%2013-04-2022.xlsb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ONIJ/AppData/Local/Microsoft/Windows/INetCache/Content.Outlook/VV34B9IT/Tax%20Statistics%20In%20Zambia%202021%2013-04-2022.xlsb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Addition%20to%20Bulletin%20Revenue%20(Domestic)%20by%20Taxpayer%20Size%20Tables%2015.08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ve K200,000 Not Audited"/>
      <sheetName val="Duplicates Between"/>
      <sheetName val="Duplicates Within Periods"/>
      <sheetName val="Missing TPINs"/>
      <sheetName val="Excutive Summary"/>
      <sheetName val="Tax Type Summary"/>
      <sheetName val="Tax Office Summary"/>
      <sheetName val="Taxpayer Summary"/>
      <sheetName val="Nonfiler Summary"/>
      <sheetName val="Acerno_Cache_XXXXX"/>
      <sheetName val="TemplateWIP"/>
      <sheetName val="Consolidated Refunds data"/>
      <sheetName val="DDB Checklist "/>
      <sheetName val="VAT Nonfiler"/>
      <sheetName val="PAYE Nonfiler"/>
      <sheetName val="MRT Nonfiler"/>
      <sheetName val="ITX &amp; TOT Nonfiler"/>
      <sheetName val="VAT Debt "/>
      <sheetName val="DT Debt "/>
      <sheetName val="Customs Debt "/>
      <sheetName val="Penalty Waivers"/>
      <sheetName val="Audited Cases"/>
      <sheetName val="Reallocations Between TPIN"/>
      <sheetName val="Paid Refunds "/>
      <sheetName val="Current TPA"/>
      <sheetName val=" TPA Defulters"/>
      <sheetName val="VAT Rule 18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018"/>
      <sheetName val="FEB 2018"/>
      <sheetName val="MAR 2018"/>
      <sheetName val="APR 2018"/>
      <sheetName val="DDB REGISTERED COMPANIES"/>
      <sheetName val="CONSOLIDATED"/>
      <sheetName val="Dropdowns"/>
    </sheetNames>
    <sheetDataSet>
      <sheetData sheetId="0"/>
      <sheetData sheetId="1"/>
      <sheetData sheetId="2"/>
      <sheetData sheetId="3"/>
      <sheetData sheetId="4">
        <row r="3">
          <cell r="B3" t="str">
            <v>Name of Claimant</v>
          </cell>
        </row>
      </sheetData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WIP Raw"/>
      <sheetName val="VAT Debt Total"/>
      <sheetName val="DT Debt Totals"/>
      <sheetName val="Customs Debt Total"/>
      <sheetName val="MRT Nonfiler"/>
      <sheetName val="PAYE Nonfiler"/>
      <sheetName val="ITX TOT Non filler"/>
      <sheetName val="VAT Nonfiler"/>
      <sheetName val="Current TPAs"/>
      <sheetName val="VAT Rule 18 List"/>
      <sheetName val="Recommended_List"/>
      <sheetName val="Sheet4"/>
      <sheetName val="Sheet5"/>
      <sheetName val="Payment file ALL"/>
      <sheetName val="Non Filers Exceptions"/>
      <sheetName val="VAT Rule 18 Exceptions"/>
      <sheetName val="NOT Audited Cases"/>
      <sheetName val="Duplicates within Period"/>
      <sheetName val="Duplicates between periods"/>
      <sheetName val="Refunds Committee"/>
      <sheetName val="Small VAT Claims"/>
      <sheetName val="Large VAT Claims"/>
      <sheetName val="Direct Taxes Claims"/>
      <sheetName val="Customs Claims"/>
      <sheetName val="Sheet1"/>
      <sheetName val="collins"/>
      <sheetName val="Working_A"/>
      <sheetName val="Mines"/>
      <sheetName val="Sheet3"/>
      <sheetName val="Piv_A"/>
      <sheetName val="Sheet2"/>
      <sheetName val="DDB REGISTERED COMPAN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or Cont"/>
      <sheetName val="Epayment"/>
      <sheetName val="Registrations"/>
      <sheetName val="Revenue Performance "/>
      <sheetName val="Revenue Performance Cont'd"/>
      <sheetName val="Revenue x Sector "/>
      <sheetName val="CoC "/>
      <sheetName val="Payment Channels"/>
      <sheetName val="Taxpayer Population"/>
      <sheetName val="TPR "/>
      <sheetName val="TPP &amp; TT Stats"/>
      <sheetName val="PAYE "/>
      <sheetName val="Imports x Sector"/>
      <sheetName val="Exports x Sector "/>
      <sheetName val="HR Stats"/>
      <sheetName val="Revenues "/>
      <sheetName val="Rev x TT "/>
      <sheetName val="Outturn "/>
      <sheetName val="Tax-GDP "/>
      <sheetName val="Tax-GDP Cont'd"/>
      <sheetName val="Tax Bouyancy"/>
      <sheetName val="Rev x Sector "/>
      <sheetName val="PAYE x Sector"/>
      <sheetName val="PAYE x Tax Band "/>
      <sheetName val="CIT x Sector"/>
      <sheetName val="VAT x Sector"/>
      <sheetName val="VAT Sales x Sector "/>
      <sheetName val="Refunds x TT "/>
      <sheetName val="VAT Refunds x Sec 2021"/>
      <sheetName val="PAYE"/>
      <sheetName val="Reg x Prov"/>
      <sheetName val="PAYE Reg x Sec"/>
      <sheetName val="ITX Reg x Sec"/>
      <sheetName val="VAT Reg x Sec"/>
      <sheetName val="TOT Reg x Sec"/>
      <sheetName val="Imports x Exports "/>
      <sheetName val="Imports x Section"/>
      <sheetName val="Exports x Section "/>
      <sheetName val="Imports x Sec "/>
      <sheetName val="Exports x Sec"/>
      <sheetName val="Imports x Cty Org"/>
      <sheetName val="Re-Exports by Point of Exit"/>
      <sheetName val="Exports by Point of Exit"/>
      <sheetName val="HR Stas"/>
      <sheetName val="Staff List 31.12.2021"/>
      <sheetName val="DT Debt Tot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C1">
            <v>2017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or Cont"/>
      <sheetName val="Epayment"/>
      <sheetName val="Registrations"/>
      <sheetName val="Revenue Performance "/>
      <sheetName val="Revenue Performance Cont'd"/>
      <sheetName val="Revenue x Sector "/>
      <sheetName val="CoC "/>
      <sheetName val="Payment Channels"/>
      <sheetName val="Taxpayer Population"/>
      <sheetName val="TPR "/>
      <sheetName val="TPP &amp; TT Stats"/>
      <sheetName val="PAYE "/>
      <sheetName val="Imports x Sector"/>
      <sheetName val="Exports x Sector "/>
      <sheetName val="HR Stats"/>
      <sheetName val="Revenues "/>
      <sheetName val="Rev x TT "/>
      <sheetName val="Outturn "/>
      <sheetName val="Tax-GDP "/>
      <sheetName val="Tax-GDP Cont'd"/>
      <sheetName val="Tax Bouyancy"/>
      <sheetName val="Rev x Sector "/>
      <sheetName val="PAYE x Sector"/>
      <sheetName val="PAYE x Tax Band "/>
      <sheetName val="CIT x Sector"/>
      <sheetName val="VAT x Sector"/>
      <sheetName val="VAT Sales x Sector "/>
      <sheetName val="Refunds x TT "/>
      <sheetName val="VAT Refunds x Sec 2021"/>
      <sheetName val="PAYE"/>
      <sheetName val="Reg x Prov"/>
      <sheetName val="PAYE Reg x Sec"/>
      <sheetName val="ITX Reg x Sec"/>
      <sheetName val="VAT Reg x Sec"/>
      <sheetName val="TOT Reg x Sec"/>
      <sheetName val="Imports x Exports "/>
      <sheetName val="Imports x Section"/>
      <sheetName val="Exports x Section "/>
      <sheetName val="Imports x Sec "/>
      <sheetName val="Exports x Sec"/>
      <sheetName val="Imports x Cty Org"/>
      <sheetName val="Re-Exports by Point of Exit"/>
      <sheetName val="Exports by Point of Exit"/>
      <sheetName val="HR Stas"/>
      <sheetName val="Staff List 31.12.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2">
          <cell r="B62">
            <v>2022</v>
          </cell>
        </row>
      </sheetData>
      <sheetData sheetId="13">
        <row r="61">
          <cell r="B61">
            <v>2022</v>
          </cell>
        </row>
        <row r="62">
          <cell r="B62">
            <v>149449.93609792</v>
          </cell>
        </row>
        <row r="63">
          <cell r="B63">
            <v>112246.54932090995</v>
          </cell>
        </row>
        <row r="64">
          <cell r="B64">
            <v>40268.711290880005</v>
          </cell>
        </row>
        <row r="65">
          <cell r="B65">
            <v>21419.787937840003</v>
          </cell>
        </row>
        <row r="66">
          <cell r="B66">
            <v>19078.737034449994</v>
          </cell>
        </row>
        <row r="67">
          <cell r="B67">
            <v>26457.785118300002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58"/>
      <sheetName val="Table 59"/>
      <sheetName val="Figure 18"/>
      <sheetName val="Table 60"/>
    </sheetNames>
    <sheetDataSet>
      <sheetData sheetId="0"/>
      <sheetData sheetId="1"/>
      <sheetData sheetId="2">
        <row r="6">
          <cell r="O6">
            <v>2018</v>
          </cell>
          <cell r="P6">
            <v>2019</v>
          </cell>
          <cell r="Q6">
            <v>2020</v>
          </cell>
          <cell r="R6">
            <v>2021</v>
          </cell>
          <cell r="S6">
            <v>2022</v>
          </cell>
        </row>
        <row r="7">
          <cell r="N7" t="str">
            <v>Large Taxpayers</v>
          </cell>
          <cell r="O7">
            <v>0.82876551289408418</v>
          </cell>
          <cell r="P7">
            <v>0.84141854716927067</v>
          </cell>
          <cell r="Q7">
            <v>0.8381369603916462</v>
          </cell>
          <cell r="R7">
            <v>0.80588194690156056</v>
          </cell>
          <cell r="S7">
            <v>0.79934336052297517</v>
          </cell>
        </row>
        <row r="8">
          <cell r="N8" t="str">
            <v>Medium Taxpayers</v>
          </cell>
          <cell r="O8">
            <v>1.6155692188517919E-2</v>
          </cell>
          <cell r="P8">
            <v>1.7625160452053437E-2</v>
          </cell>
          <cell r="Q8">
            <v>1.6868752890775364E-2</v>
          </cell>
          <cell r="R8">
            <v>1.9879461220940524E-2</v>
          </cell>
          <cell r="S8">
            <v>2.6308565685824917E-2</v>
          </cell>
        </row>
        <row r="9">
          <cell r="N9" t="str">
            <v>Small Taxpayers</v>
          </cell>
          <cell r="O9">
            <v>0.15507879491739793</v>
          </cell>
          <cell r="P9">
            <v>0.14095629237867596</v>
          </cell>
          <cell r="Q9">
            <v>0.14499428671757841</v>
          </cell>
          <cell r="R9">
            <v>0.17423859187749888</v>
          </cell>
          <cell r="S9">
            <v>0.17434807379119988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Tw Cen MT-Rockwell">
    <a:majorFont>
      <a:latin typeface="Tw Cen MT" panose="020B0602020104020603"/>
      <a:ea typeface=""/>
      <a:cs typeface=""/>
      <a:font script="Grek" typeface="Calibri"/>
      <a:font script="Cyrl" typeface="Calibri"/>
      <a:font script="Jpan" typeface="HGPｺﾞｼｯｸE"/>
      <a:font script="Hang" typeface="HY얕은샘물M"/>
      <a:font script="Hans" typeface="华文仿宋"/>
      <a:font script="Hant" typeface="微軟正黑體"/>
      <a:font script="Arab" typeface="Arial"/>
      <a:font script="Hebr" typeface="Levenim MT"/>
      <a:font script="Thai" typeface="Freesia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Rockwell" panose="02060603020205020403"/>
      <a:ea typeface=""/>
      <a:cs typeface=""/>
      <a:font script="Grek" typeface="Cambria"/>
      <a:font script="Cyrl" typeface="Cambria"/>
      <a:font script="Jpan" typeface="HG明朝B"/>
      <a:font script="Hang" typeface="바탕"/>
      <a:font script="Hans" typeface="方正姚体"/>
      <a:font script="Hant" typeface="標楷體"/>
      <a:font script="Arab" typeface="Times New Roman"/>
      <a:font script="Hebr" typeface="David"/>
      <a:font script="Thai" typeface="JasmineUPC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9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0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1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2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3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4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5.bin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7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8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9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0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1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2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3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4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5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CB62D-DA4E-45A9-8540-3CE23C521B9D}">
  <dimension ref="A1:D83"/>
  <sheetViews>
    <sheetView showGridLines="0" topLeftCell="A52" zoomScale="110" zoomScaleNormal="110" workbookViewId="0">
      <selection activeCell="A79" sqref="A79"/>
    </sheetView>
  </sheetViews>
  <sheetFormatPr defaultColWidth="8.88671875" defaultRowHeight="13.2"/>
  <cols>
    <col min="1" max="1" width="82.6640625" style="18" bestFit="1" customWidth="1"/>
    <col min="2" max="16384" width="8.88671875" style="18"/>
  </cols>
  <sheetData>
    <row r="1" spans="1:2">
      <c r="A1" s="36" t="s">
        <v>405</v>
      </c>
    </row>
    <row r="2" spans="1:2">
      <c r="A2" s="568" t="s">
        <v>482</v>
      </c>
      <c r="B2" s="373"/>
    </row>
    <row r="3" spans="1:2">
      <c r="A3" s="568" t="s">
        <v>498</v>
      </c>
      <c r="B3" s="373"/>
    </row>
    <row r="4" spans="1:2" s="12" customFormat="1" ht="14.4">
      <c r="A4" s="568" t="s">
        <v>499</v>
      </c>
      <c r="B4" s="372"/>
    </row>
    <row r="5" spans="1:2">
      <c r="A5" s="568" t="s">
        <v>500</v>
      </c>
      <c r="B5" s="373"/>
    </row>
    <row r="6" spans="1:2">
      <c r="A6" s="568" t="s">
        <v>501</v>
      </c>
      <c r="B6" s="373"/>
    </row>
    <row r="7" spans="1:2" s="12" customFormat="1" ht="14.4">
      <c r="A7" s="568" t="s">
        <v>502</v>
      </c>
      <c r="B7" s="372"/>
    </row>
    <row r="8" spans="1:2" s="12" customFormat="1" ht="14.4">
      <c r="A8" s="568" t="s">
        <v>503</v>
      </c>
      <c r="B8" s="372"/>
    </row>
    <row r="9" spans="1:2" s="12" customFormat="1" ht="14.4">
      <c r="A9" s="568" t="s">
        <v>508</v>
      </c>
      <c r="B9" s="372"/>
    </row>
    <row r="10" spans="1:2" s="12" customFormat="1" ht="14.4">
      <c r="A10" s="568" t="s">
        <v>429</v>
      </c>
      <c r="B10" s="372"/>
    </row>
    <row r="11" spans="1:2" s="12" customFormat="1" ht="14.4">
      <c r="A11" s="568" t="s">
        <v>509</v>
      </c>
      <c r="B11" s="372"/>
    </row>
    <row r="12" spans="1:2" s="12" customFormat="1" ht="14.4">
      <c r="A12" s="568" t="s">
        <v>510</v>
      </c>
      <c r="B12" s="372"/>
    </row>
    <row r="13" spans="1:2" s="12" customFormat="1" ht="14.4">
      <c r="A13" s="568" t="s">
        <v>511</v>
      </c>
      <c r="B13" s="372"/>
    </row>
    <row r="14" spans="1:2">
      <c r="A14" s="568" t="s">
        <v>80</v>
      </c>
      <c r="B14" s="373"/>
    </row>
    <row r="15" spans="1:2" s="12" customFormat="1" ht="14.4">
      <c r="A15" s="568" t="s">
        <v>434</v>
      </c>
      <c r="B15" s="372"/>
    </row>
    <row r="16" spans="1:2" s="12" customFormat="1" ht="14.4">
      <c r="A16" s="568" t="s">
        <v>512</v>
      </c>
      <c r="B16" s="372"/>
    </row>
    <row r="17" spans="1:2" s="12" customFormat="1" ht="14.4">
      <c r="A17" s="568" t="s">
        <v>518</v>
      </c>
      <c r="B17" s="372"/>
    </row>
    <row r="18" spans="1:2" s="12" customFormat="1" ht="14.4">
      <c r="A18" s="568" t="s">
        <v>520</v>
      </c>
      <c r="B18" s="372"/>
    </row>
    <row r="19" spans="1:2" s="12" customFormat="1" ht="14.4">
      <c r="A19" s="568" t="s">
        <v>682</v>
      </c>
      <c r="B19" s="372"/>
    </row>
    <row r="20" spans="1:2" s="12" customFormat="1" ht="14.4">
      <c r="A20" s="568" t="s">
        <v>691</v>
      </c>
      <c r="B20" s="372"/>
    </row>
    <row r="21" spans="1:2" s="12" customFormat="1" ht="14.4">
      <c r="A21" s="568" t="s">
        <v>523</v>
      </c>
      <c r="B21" s="372"/>
    </row>
    <row r="22" spans="1:2" s="12" customFormat="1" ht="14.4">
      <c r="A22" s="568" t="s">
        <v>689</v>
      </c>
      <c r="B22" s="372"/>
    </row>
    <row r="23" spans="1:2" s="12" customFormat="1" ht="14.4">
      <c r="A23" s="568" t="s">
        <v>531</v>
      </c>
      <c r="B23" s="372"/>
    </row>
    <row r="24" spans="1:2" s="12" customFormat="1" ht="14.4">
      <c r="A24" s="568" t="s">
        <v>538</v>
      </c>
      <c r="B24" s="372"/>
    </row>
    <row r="25" spans="1:2" s="12" customFormat="1" ht="14.4">
      <c r="A25" s="568" t="s">
        <v>542</v>
      </c>
      <c r="B25" s="372"/>
    </row>
    <row r="26" spans="1:2" s="12" customFormat="1" ht="14.4">
      <c r="A26" s="568" t="s">
        <v>544</v>
      </c>
      <c r="B26" s="372"/>
    </row>
    <row r="27" spans="1:2" s="12" customFormat="1" ht="14.4">
      <c r="A27" s="568" t="s">
        <v>552</v>
      </c>
      <c r="B27" s="372"/>
    </row>
    <row r="28" spans="1:2" s="12" customFormat="1" ht="14.4">
      <c r="A28" s="568" t="s">
        <v>553</v>
      </c>
      <c r="B28" s="372"/>
    </row>
    <row r="29" spans="1:2" s="12" customFormat="1" ht="14.4">
      <c r="A29" s="568" t="s">
        <v>554</v>
      </c>
      <c r="B29" s="372"/>
    </row>
    <row r="30" spans="1:2" s="12" customFormat="1" ht="14.4">
      <c r="A30" s="568" t="s">
        <v>556</v>
      </c>
      <c r="B30" s="372"/>
    </row>
    <row r="31" spans="1:2" s="12" customFormat="1" ht="14.4">
      <c r="A31" s="568" t="s">
        <v>557</v>
      </c>
      <c r="B31" s="372"/>
    </row>
    <row r="32" spans="1:2" s="12" customFormat="1" ht="14.4">
      <c r="A32" s="568" t="s">
        <v>558</v>
      </c>
      <c r="B32" s="372"/>
    </row>
    <row r="33" spans="1:2" s="12" customFormat="1" ht="14.4">
      <c r="A33" s="568" t="s">
        <v>564</v>
      </c>
      <c r="B33" s="372"/>
    </row>
    <row r="34" spans="1:2" s="12" customFormat="1" ht="14.4">
      <c r="A34" s="568" t="s">
        <v>567</v>
      </c>
      <c r="B34" s="372"/>
    </row>
    <row r="35" spans="1:2" s="12" customFormat="1" ht="14.4">
      <c r="A35" s="568" t="s">
        <v>569</v>
      </c>
      <c r="B35" s="372"/>
    </row>
    <row r="36" spans="1:2" s="12" customFormat="1" ht="14.4">
      <c r="A36" s="568" t="s">
        <v>572</v>
      </c>
      <c r="B36" s="372"/>
    </row>
    <row r="37" spans="1:2" s="12" customFormat="1" ht="14.4">
      <c r="A37" s="568" t="s">
        <v>573</v>
      </c>
      <c r="B37" s="372"/>
    </row>
    <row r="38" spans="1:2" s="12" customFormat="1" ht="14.4">
      <c r="A38" s="568" t="s">
        <v>587</v>
      </c>
      <c r="B38" s="372"/>
    </row>
    <row r="39" spans="1:2" s="12" customFormat="1" ht="14.4">
      <c r="A39" s="568" t="s">
        <v>585</v>
      </c>
      <c r="B39" s="372"/>
    </row>
    <row r="40" spans="1:2" s="12" customFormat="1" ht="14.4">
      <c r="A40" s="568" t="s">
        <v>586</v>
      </c>
      <c r="B40" s="372"/>
    </row>
    <row r="41" spans="1:2" s="12" customFormat="1" ht="14.4">
      <c r="A41" s="568" t="s">
        <v>589</v>
      </c>
      <c r="B41" s="372"/>
    </row>
    <row r="42" spans="1:2" s="12" customFormat="1" ht="14.4">
      <c r="A42" s="568" t="s">
        <v>601</v>
      </c>
      <c r="B42" s="372"/>
    </row>
    <row r="43" spans="1:2" s="12" customFormat="1" ht="14.4">
      <c r="A43" s="569" t="s">
        <v>603</v>
      </c>
      <c r="B43" s="372"/>
    </row>
    <row r="44" spans="1:2" s="12" customFormat="1" ht="14.4">
      <c r="A44" s="568" t="s">
        <v>604</v>
      </c>
      <c r="B44" s="372"/>
    </row>
    <row r="45" spans="1:2" s="12" customFormat="1" ht="14.4">
      <c r="A45" s="568" t="s">
        <v>605</v>
      </c>
      <c r="B45" s="372"/>
    </row>
    <row r="46" spans="1:2" s="12" customFormat="1" ht="14.4">
      <c r="A46" s="568" t="s">
        <v>606</v>
      </c>
      <c r="B46" s="372"/>
    </row>
    <row r="47" spans="1:2" s="12" customFormat="1" ht="14.4">
      <c r="A47" s="568" t="s">
        <v>608</v>
      </c>
      <c r="B47" s="372"/>
    </row>
    <row r="48" spans="1:2" s="12" customFormat="1" ht="14.4">
      <c r="A48" s="568" t="s">
        <v>609</v>
      </c>
      <c r="B48" s="372"/>
    </row>
    <row r="49" spans="1:2" s="12" customFormat="1" ht="14.4">
      <c r="A49" s="568" t="s">
        <v>610</v>
      </c>
      <c r="B49" s="372"/>
    </row>
    <row r="50" spans="1:2" s="12" customFormat="1" ht="14.4">
      <c r="A50" s="568" t="s">
        <v>612</v>
      </c>
      <c r="B50" s="372"/>
    </row>
    <row r="51" spans="1:2" s="12" customFormat="1" ht="14.4">
      <c r="A51" s="568" t="s">
        <v>618</v>
      </c>
      <c r="B51" s="372"/>
    </row>
    <row r="52" spans="1:2" s="12" customFormat="1" ht="14.4">
      <c r="A52" s="568" t="s">
        <v>620</v>
      </c>
      <c r="B52" s="372"/>
    </row>
    <row r="53" spans="1:2" s="12" customFormat="1" ht="12" customHeight="1">
      <c r="A53" s="568" t="s">
        <v>621</v>
      </c>
      <c r="B53" s="372"/>
    </row>
    <row r="54" spans="1:2" s="12" customFormat="1" ht="12" customHeight="1">
      <c r="A54" s="568" t="s">
        <v>655</v>
      </c>
      <c r="B54" s="372"/>
    </row>
    <row r="55" spans="1:2" s="12" customFormat="1" ht="12" customHeight="1">
      <c r="A55" s="568" t="s">
        <v>662</v>
      </c>
      <c r="B55" s="372"/>
    </row>
    <row r="56" spans="1:2" s="12" customFormat="1" ht="12" customHeight="1">
      <c r="A56" s="568" t="s">
        <v>663</v>
      </c>
      <c r="B56" s="372"/>
    </row>
    <row r="57" spans="1:2" s="12" customFormat="1" ht="12" customHeight="1">
      <c r="A57" s="568" t="s">
        <v>669</v>
      </c>
      <c r="B57" s="372"/>
    </row>
    <row r="58" spans="1:2" s="12" customFormat="1" ht="12" customHeight="1">
      <c r="A58" s="568" t="s">
        <v>671</v>
      </c>
      <c r="B58" s="372"/>
    </row>
    <row r="59" spans="1:2" s="12" customFormat="1" ht="12" customHeight="1">
      <c r="A59" s="570" t="s">
        <v>699</v>
      </c>
      <c r="B59" s="372"/>
    </row>
    <row r="60" spans="1:2" s="12" customFormat="1" ht="12" customHeight="1">
      <c r="A60" s="570" t="s">
        <v>703</v>
      </c>
      <c r="B60" s="372"/>
    </row>
    <row r="61" spans="1:2" s="12" customFormat="1" ht="12" customHeight="1">
      <c r="A61" s="570" t="s">
        <v>710</v>
      </c>
      <c r="B61" s="372"/>
    </row>
    <row r="62" spans="1:2">
      <c r="A62" s="568" t="s">
        <v>478</v>
      </c>
      <c r="B62" s="373"/>
    </row>
    <row r="63" spans="1:2">
      <c r="A63" s="571" t="s">
        <v>483</v>
      </c>
      <c r="B63" s="373"/>
    </row>
    <row r="64" spans="1:2">
      <c r="A64" s="571" t="s">
        <v>479</v>
      </c>
      <c r="B64" s="373"/>
    </row>
    <row r="65" spans="1:4">
      <c r="A65" s="571" t="s">
        <v>484</v>
      </c>
      <c r="B65" s="373"/>
    </row>
    <row r="66" spans="1:4">
      <c r="A66" s="571" t="s">
        <v>480</v>
      </c>
      <c r="B66" s="373"/>
    </row>
    <row r="67" spans="1:4">
      <c r="A67" s="571" t="s">
        <v>481</v>
      </c>
      <c r="B67" s="373"/>
    </row>
    <row r="68" spans="1:4">
      <c r="A68" s="571" t="s">
        <v>485</v>
      </c>
      <c r="B68" s="373"/>
    </row>
    <row r="69" spans="1:4">
      <c r="A69" s="571" t="s">
        <v>487</v>
      </c>
      <c r="B69" s="373"/>
    </row>
    <row r="70" spans="1:4">
      <c r="A70" s="571" t="s">
        <v>488</v>
      </c>
      <c r="B70" s="373"/>
    </row>
    <row r="71" spans="1:4">
      <c r="A71" s="571" t="s">
        <v>489</v>
      </c>
      <c r="B71" s="373"/>
    </row>
    <row r="72" spans="1:4">
      <c r="A72" s="571" t="s">
        <v>490</v>
      </c>
      <c r="B72" s="373"/>
    </row>
    <row r="73" spans="1:4">
      <c r="A73" s="571" t="s">
        <v>491</v>
      </c>
      <c r="B73" s="373"/>
    </row>
    <row r="74" spans="1:4">
      <c r="A74" s="571" t="s">
        <v>492</v>
      </c>
      <c r="B74" s="373"/>
    </row>
    <row r="75" spans="1:4">
      <c r="A75" s="571" t="s">
        <v>494</v>
      </c>
      <c r="B75" s="373"/>
    </row>
    <row r="76" spans="1:4">
      <c r="A76" s="571" t="s">
        <v>495</v>
      </c>
      <c r="B76" s="373"/>
    </row>
    <row r="77" spans="1:4">
      <c r="A77" s="571" t="s">
        <v>496</v>
      </c>
      <c r="B77" s="373"/>
    </row>
    <row r="78" spans="1:4">
      <c r="A78" s="571" t="s">
        <v>497</v>
      </c>
      <c r="B78" s="373"/>
    </row>
    <row r="79" spans="1:4">
      <c r="A79" s="570" t="s">
        <v>694</v>
      </c>
      <c r="D79" s="1"/>
    </row>
    <row r="80" spans="1:4">
      <c r="A80" s="572"/>
    </row>
    <row r="81" spans="1:1">
      <c r="A81" s="572"/>
    </row>
    <row r="82" spans="1:1">
      <c r="A82" s="572"/>
    </row>
    <row r="83" spans="1:1">
      <c r="A83" s="573"/>
    </row>
  </sheetData>
  <hyperlinks>
    <hyperlink ref="A2" location="'Table 1'!A1" display="Table 1 Taxpayer population (2021-2022) " xr:uid="{FC508DE8-923D-47EB-B4DF-98A910B6AF38}"/>
    <hyperlink ref="A5" location="'Table 4 '!A1" display=" Table 4 Distribution of tax accounts for selected tax types 2018 to 2022 " xr:uid="{FEF39D3A-82B0-4F9B-B885-BA54E9A4C335}"/>
    <hyperlink ref="A14" location="'Table 13 '!A1" display="Table 13 Individuals registered for turnover tax classified by economic sector and gender" xr:uid="{B71D8EC0-65BF-4484-8106-43EC381456AE}"/>
    <hyperlink ref="A62" location="'Figure 1'!A1" display="Figure 1 Gender distribution by TPIN as at 31 December 2022" xr:uid="{36777F06-3FCD-4B8E-AFA1-903FF702A543}"/>
    <hyperlink ref="A63" location="'Figure 2'!A1" display="Figure 2 Composition of headline taxes 2018 - 2022 " xr:uid="{AAE68CAC-FAAD-4629-8271-659FC01435DF}"/>
    <hyperlink ref="A64" location="'Figure 3'!_Toc135835521" display="Figure 3 Net tax revenue series 2018-2022 (Nominal, K’ million)" xr:uid="{6E52A233-228A-40F0-A595-EAC1B4DBEAEE}"/>
    <hyperlink ref="A65" location="'Figure 4'!A1" display="Figure 4 Tax Revenue Performance against Target, 2018 – 2022 (K’ Million)" xr:uid="{EEAC5441-D53A-4689-BFC9-26C087C307FA}"/>
    <hyperlink ref="A66" location="'Figure 5'!A1" display="Figure 5 Percentage distribution of Tax revenue by public and Private sectors, 2018-2022 " xr:uid="{1085635C-FBF0-4A13-9170-CF67EE44FA01}"/>
    <hyperlink ref="A67" location="'Figure 6'!A1" display="Figure 6 Tax revenue as a percentage of GDP 2001 – 2022" xr:uid="{98B32202-1D02-4CA3-A6B7-16CE798E7E54}"/>
    <hyperlink ref="A68" location="'Figure 7'!A1" display="Figure 7 Tax type to GDP ratio" xr:uid="{7865A41B-0104-4B68-8500-7DB51444315D}"/>
    <hyperlink ref="A69" location="'Figure 8'!A1" display="Figure 8 Tax revenue buoyancy , 2001 – 2022" xr:uid="{7175D868-7A72-46FA-8B30-A1341A061AB3}"/>
    <hyperlink ref="A70" location="'Figure 9'!A1" display="Figure 9 Sector Contributions to Gross Domestic Collections, 2018 – 2022" xr:uid="{B98B4498-C5BF-47DC-9824-2E2C3B855341}"/>
    <hyperlink ref="A71" location="'Figure 10'!A1" display="Figure 10 Cost of collection as a percentage of gross tax revenue 2018-2022" xr:uid="{05A40138-16AB-406A-93B0-FBF4D8EF088B}"/>
    <hyperlink ref="A72" location="'Figure 11'!A1" display="Figure 11  Uptake of e-payment 2018 – 2022" xr:uid="{695167E5-6C28-47B9-82F2-7429A321E08F}"/>
    <hyperlink ref="A73" location="'Figure 12'!A1" display="Figure 12 Total Refund Paid Series, 2018 - 2022 (K’ Millions)" xr:uid="{3EBF290F-7BE6-4362-A1ED-2AE34990B1BE}"/>
    <hyperlink ref="A74" location="'Figure 13'!A1" display="Figure 13 Percentage contribution of PAYE by economic sector, 2018 – 2022" xr:uid="{47A4E461-58DC-4852-A750-742BF01BAE35}"/>
    <hyperlink ref="A75" location="'Figure 14'!A1" display="Figure 14 Company Income Tax Revenue by economic sector, 2018 – 2022 " xr:uid="{FD38EC3D-2BDB-4F7F-A465-00CE89FC1810}"/>
    <hyperlink ref="A76" location="'Figure 15'!A1" display="Figure 15 Domestic Value Added Tax collections (Gross) by economic sector, 2018 – 2022" xr:uid="{73540789-E487-4AFC-A6C2-2FE458DB94C7}"/>
    <hyperlink ref="A77" location="'Figure 16'!A1" display="Figure 16 Composition of import value (CIF) by economic activity 2022" xr:uid="{CF98F02A-4CF3-4069-A3A1-85413167E391}"/>
    <hyperlink ref="A78" location="'Figure 17'!A1" display="Figure 17 Composition of exports (FOB) by economic activities 2022" xr:uid="{127DDAB2-099A-4598-B327-7DEFC5294633}"/>
    <hyperlink ref="A3" location="'Table 2'!A1" display="Table 2 Distribution of TPIN with tax accounts by province 2021 - 2022" xr:uid="{2A48EB85-6AC4-4DE8-B15F-67FE315E3BA8}"/>
    <hyperlink ref="A4" location="'Table 3  '!A1" display="Table 3 Distribution of TPIN without tax account by province and gender as at 31st December 2021" xr:uid="{D9C0840E-FA0C-41E7-8F6F-1577BCDA2CD7}"/>
    <hyperlink ref="A4:XFD4" location="'Table 3  '!A1" display="Table 3 Distribution of TPIN without tax account by province and gender 2021 - 2022" xr:uid="{8A98132A-8C7A-48B1-B779-049014D6C332}"/>
    <hyperlink ref="A6" location="'Table 5 '!A1" display="Table 5 Distribution of tax accounts for selected tax types by province as at 31st December 2022" xr:uid="{1F5CA888-2D13-4C98-BA6F-ACA47BAA4927}"/>
    <hyperlink ref="A7:XFD7" location="'Table 6 '!A1" display="Table 6 Distribution of taxpayers with tax accounts by economic sector 2021-2022" xr:uid="{33F5730D-964C-4B37-BFA5-C75BDCBB2436}"/>
    <hyperlink ref="A8" location="'Table 7'!A1" display="Table 7 Distribution of taxpayers with selected tax accounts by economic sector 2021-2022" xr:uid="{A13C109F-9C76-4E98-AC79-93E590F3548C}"/>
    <hyperlink ref="A9" location="'Table 8 '!A1" display="Table 8 Population of TPINs by gender for the period 2021 – 2022" xr:uid="{54CA4EBD-EBB5-4C0C-B34F-094A981B2450}"/>
    <hyperlink ref="A10:XFD10" location="'Table 9  '!A1" display="Table 9 Individuals registered for income tax by Gender and province, 2021-2022" xr:uid="{0561B7AA-0FE9-4B39-9427-9C1101668F9C}"/>
    <hyperlink ref="A11:XFD11" location="'Table 10 '!A1" display="Table 10 Distribution of PAYE register by gender and province 2021-2022" xr:uid="{1E42A2BF-87FF-4F7F-81A9-1C1E838DF0AF}"/>
    <hyperlink ref="A12:XFD12" location="'Table 11'!A1" display="Table 11 Distribution of turnover tax register by gender and province 2021-2022" xr:uid="{BC726A71-2D3F-498D-8C9E-ADB7F076CF55}"/>
    <hyperlink ref="A13:XFD13" location="'Table 12  '!A1" display="Table 12  Distribution of VAT register by gender and province  2021-2022" xr:uid="{47346C2F-837F-441C-8096-3F4EF3E17878}"/>
    <hyperlink ref="A15:XFD15" location="'Table 14_'!A1" display="Table 14: On time filing compliance by gender on selected tax types" xr:uid="{3D52E053-D876-4808-83A5-12A2E52E103A}"/>
    <hyperlink ref="A16" location="'Table 15 '!A1" display="Table 15 Payment compliance by gender on selected tax types" xr:uid="{C5524C2C-A03B-444F-B854-C930505AAD50}"/>
    <hyperlink ref="A17:XFD17" location="'Table 16--'!A1" display="Table 16 Broad Tax Categories in Zambia" xr:uid="{8E6E4433-4FC3-4363-B0EC-D1B91D21D0B3}"/>
    <hyperlink ref="A18:XFD18" location="'Table 17--'!A1" display="Table 17 Net revenues from headline taxes 2018 – 2022 (K’ million)" xr:uid="{C7DD1595-5F32-4887-82F9-D291BE6ED37A}"/>
    <hyperlink ref="A19" location="'Table 18'!A1" display="Table 18  Net tax revenue by tax type, 1995 – 2022 (K’ million)" xr:uid="{CF999621-9546-49B7-9B6E-56FEC21B8862}"/>
    <hyperlink ref="A20:XFD20" location="'Table 19 '!A1" display="Table 19 Tax revenue performance against targets 2018 – 2022 (K’ Million)" xr:uid="{11464386-87C4-429D-BB6C-AC51C465AA80}"/>
    <hyperlink ref="A21:XFD21" location="'Table 20'!A1" display="Table 20 Tax revenue by Public and Private Sectors, 2018-2022 (K’ million)" xr:uid="{9747EC54-0CD0-40D7-A2FB-9BA9BD69FBA7}"/>
    <hyperlink ref="A22:XFD22" location="'Table 21'!A1" display="Table 21 Tax to GDP ratio by tax type, 2018 – 2022" xr:uid="{313CE3DE-E0B8-47E5-BFCC-100EE5D710EF}"/>
    <hyperlink ref="A23" location="'Table 22'!_Toc101436347" display="Table 22 Tax type to GDP ratio" xr:uid="{B24AA956-5757-4CF5-9DBE-4FEA5D867A2D}"/>
    <hyperlink ref="A24" location="'Table 23 '!_Toc135835567" display="Table 23 Sector contribution to gross domestic collections, 2018 – 2022 (K’ million)" xr:uid="{8320AC8A-6337-4D35-9B92-0D31E48CB27C}"/>
    <hyperlink ref="A25" location="'Table 24 '!_Toc101436349" display="Table 24 Cost of collection 2018 – 2022 (K’ Million)" xr:uid="{EE6C223E-16C6-4879-BEA6-F0696FB15B44}"/>
    <hyperlink ref="A26" location="'Table 25  '!A1" display="Table 25 Uptake of e-payment 2018 – 2022" xr:uid="{54D4D072-509E-4B64-BAF4-2466DD0DFF2E}"/>
    <hyperlink ref="A27" location="'Table 26'!_Toc135835570" display="Table 26 Tax refunds by tax type (K' million) 2018-2022" xr:uid="{2D232298-F38C-48AF-BBE0-2CFC6250B9CC}"/>
    <hyperlink ref="A28:XFD28" location="'Table 27 '!A1" display="Table 27 Distribution of approved VAT refund claims pending payment (K’ million)" xr:uid="{C6FE970F-52CC-431D-A2D3-5BCE0698DBA1}"/>
    <hyperlink ref="A29" location="'Table 28 '!_Toc135835572" display="Table 28 Paid VAT refunds by economic sector 2018-2022 (K' million)" xr:uid="{6E4B7139-4B12-44C5-BDF3-85A6D60D60F4}"/>
    <hyperlink ref="A30" location="'Table 29 '!A1" display="Table 29 PAYE collections (gross) by economic sector 2018 to 2022 (K’ million)" xr:uid="{78003268-7CF4-406B-AE18-115A688468CE}"/>
    <hyperlink ref="A31" location="'Table 30 '!_Toc135835574" display="Table 30 Percentage of employees by PAYE Tax Band 2018 – 2022" xr:uid="{AE98441B-6152-43EC-8C24-C11B79ADB42B}"/>
    <hyperlink ref="A32" location="'Table 31 '!_Toc135835575" display="Table 31 Gross emoluments per tax band (K’ million)" xr:uid="{83C12CD7-5BD1-4A90-853F-E6C30CE03725}"/>
    <hyperlink ref="A33" location="'Table 32 '!_Toc135835576" display="Table 32 CIT collections (gross) by economic sector, 2018 -2022 (K’ million)" xr:uid="{04AE6CC2-36EE-4DB0-82D2-AAD5B4498FAE}"/>
    <hyperlink ref="A34" location="'Table 33 '!_Toc135835577" display="Table 33 Domestic VAT revenue collection (Gross) by economic sector, 2018 – 2022 (K’ million)" xr:uid="{94B4E8ED-18B0-43D9-94F4-7DE9AF9FFC5B}"/>
    <hyperlink ref="A35" location="'Table 34 '!_Toc135835578" display="Table 34 Import VAT collections by economic sector" xr:uid="{7D444116-E591-4603-9A08-D0B1F703CDD3}"/>
    <hyperlink ref="A36" location="'Table 35 '!_Toc135835579" display="Table 35 Local Excise Duty Revenue collection by economic sector" xr:uid="{B3F80485-F71A-47DA-8A89-BF428A188E2C}"/>
    <hyperlink ref="A37" location="'Table 36 '!A1" display="Table 36  Import excise duty by economic sector 2018-2022 (K’million)" xr:uid="{BDA13163-55A5-4E2C-A1A5-3B978E3BA92C}"/>
    <hyperlink ref="A39" location="'Table 38 '!A1" display="Table 38 Number and value of imports and exports 2018 – 2022 (K’ million)" xr:uid="{CD6E139C-5DB5-4AF2-BEF2-97771391699B}"/>
    <hyperlink ref="A38:XFD38" location="'Table 37 '!A1" display="Table 37 Revenue from environmental taxes (K’ million)" xr:uid="{2606CF90-A37A-4C75-897E-C78D9152C51C}"/>
    <hyperlink ref="A40" location="'Table 39 '!A1" display="Table 39 Value for duty purposes (VDP) from taxable and non-taxable transactions 2018- 2022 (K’ Million)" xr:uid="{5EAB285D-2BBE-42E3-8543-57C0D58745A0}"/>
    <hyperlink ref="A41" location="'Table 40 '!_Toc135835584" display="Table 40 Value of imports by HS section 2018 – 2022 (K’ Million)" xr:uid="{4E59B2B2-51F2-4D68-9D7C-1FD22F6855C1}"/>
    <hyperlink ref="A42" location="'Table 41 '!_Toc135835585" display="Table 41 Value of exports by HS section 2018 - 2022 (K’ Million)" xr:uid="{DB64E210-25E6-457D-9012-6D01F940E752}"/>
    <hyperlink ref="A43" location="'Table 42 '!_Toc135835586" display="Table 42 Value of imports (CIF) by economic sector 2018 – 2022 (K’ Million)" xr:uid="{78FA844C-2833-4E70-9033-59A322A03EFE}"/>
    <hyperlink ref="A44" location="'Table 43 '!_Toc135835587" display="Table 43 Value of exports by economic sector 2018 – 2022 (K’ Million)" xr:uid="{89D07ABF-D4F0-47C5-8C14-22603AF74F96}"/>
    <hyperlink ref="A45" location="'Table 44  '!_Toc135835588" display="Table 44 Imports from major trading partners by CIF value, K’ million" xr:uid="{F4168BC3-E459-41D1-A6E3-FB60C80FB729}"/>
    <hyperlink ref="A46" location="'Table 45 '!_Toc135835589" display="Table 45 Exports to major trading partners by FOB value, K’ million" xr:uid="{2209F254-3629-473B-957F-F7710C2B705A}"/>
    <hyperlink ref="A47" location="'Table 46 '!_Toc135835590" display="Table 46 Exports by port of exit by FOB 2017 to 2022 (K’ million)" xr:uid="{5BE83966-F3B2-465D-A65B-5C0EC24D3008}"/>
    <hyperlink ref="A48" location="'Table 47  '!_Toc135835591" display="Table 47 Value of imports (CIF) by port of entry (K’ million)" xr:uid="{A81EA3A4-611C-4225-AC43-0A6FAAE18594}"/>
    <hyperlink ref="A49" location="'Table 48 '!A1" display="Table 48 Re-exports by port of exit by FOB (K’ million)" xr:uid="{471633BE-C1C4-4C7C-AF29-7155E05C0FE8}"/>
    <hyperlink ref="A50" location="'Table 49 '!A1" display="Table 49 Re-imports by port of exit by CIF (K’ million)" xr:uid="{520D4EC9-6F80-4403-A8B6-C0C8B61759F5}"/>
    <hyperlink ref="A51" location="'Table 50 '!_Toc135835594" display="Table 50 Income tax rates (%) for 2018 - 2022" xr:uid="{04679C38-DFD3-4F3C-92DF-4A945971E759}"/>
    <hyperlink ref="A52" location="'Table 51'!_Toc135835595" display="Table 51 Withholding tax rates (%) for 2018 - 2022" xr:uid="{ED5EE7DE-7A6E-4C9E-9ED4-AD1D2C255CB6}"/>
    <hyperlink ref="A53" location="'Table 52'!_Toc135835596" display="Table 52 Excise duty rates 2018 – 2022" xr:uid="{513BE310-394C-447A-829B-E5DC07B8397D}"/>
    <hyperlink ref="A54" location="'Table 53'!_Toc135835597" display="Table 53 PAYE tax rates (%) per income band 2018-2022" xr:uid="{C7B968E1-724F-41AF-ADC9-FA9BA7C3E124}"/>
    <hyperlink ref="A55" location="'Table 54'!_Toc135835598" display="Table 54 Property Transfer tax rates (%)" xr:uid="{AE9F6265-88E5-4543-9722-685C11770D7F}"/>
    <hyperlink ref="A56" location="'Table 55'!_Toc135835599" display="Table 55 Turnover tax rates (%)" xr:uid="{9B9B54E3-211B-4EFA-A773-864903E429EA}"/>
    <hyperlink ref="A57" location="'Table 56'!_Toc135835600" display="Table 56 Mineral Royalty: Copper (%)" xr:uid="{1F53B3A8-23EC-4553-9E22-5B7D559974CF}"/>
    <hyperlink ref="A58" location="'Table 57'!_Toc135835601" display="Table 57 Mineral Royalty: Other minerals" xr:uid="{CEE0BF06-383B-4C94-970D-CC6CD2A9E84A}"/>
    <hyperlink ref="A15" location="'Table 14'!A1" display="Table 14: On time filing compliance by gender on selected tax types" xr:uid="{D8DD92D3-3351-49BA-A043-342F6738F045}"/>
    <hyperlink ref="A17" location="'Table 16'!_ftn2" display="Table 16 Broad Tax Categories in Zambia" xr:uid="{C5791A29-9F3E-476B-AC00-A270B06B76A1}"/>
    <hyperlink ref="A18" location="'Table 17'!_ftn4" display="Table 17 Net revenues from headline taxes 2018 – 2022 (K’ million)" xr:uid="{03274285-F132-4A80-BC3C-9A3F60276C5C}"/>
    <hyperlink ref="A20" location="'Table 19'!A1" display="Table 19 Tax revenue performance against targets 2001 – 2022 (K’ Million)" xr:uid="{086F957D-BF67-4740-B803-73DF2528E076}"/>
    <hyperlink ref="A22" location="'Table 21'!A1" display="Table 21 Tax to GDP ratio by tax type, 1995 – 2022" xr:uid="{4B88AD1E-D191-4CDB-B124-1A6BB93508C6}"/>
    <hyperlink ref="A79" location="'Figure 18'!A1" display="Figure 18 Percentage distribution of Domestic Tax revenue by Taxpayer Size, 2018-2022 " xr:uid="{48117922-9F00-424A-A8B4-0176DE988A10}"/>
    <hyperlink ref="A59" location="'Table 58'!A1" display="Table 58 Gross DomesticTax Revenue by Taxpayer Size, 2018-2022" xr:uid="{412B32E6-6743-4A09-86CD-BBF581BE7BDD}"/>
    <hyperlink ref="A61" location="'Table 60'!A1" display="Table 60 Gross Domestic Tax Revenue by Sector and Taxpayer Size, 2018-2022" xr:uid="{7DDE8594-DF2C-4ABF-A15E-AEE53044AA02}"/>
    <hyperlink ref="A60" location="'Table 59'!A1" display="Table 59 Gross Domestic Tax Revenue by Tax Type and Taxpayer Size, 2018-2022" xr:uid="{95A973BF-C5D1-43FE-B520-2E936037D3F5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AD97E-6023-4ECF-B0F0-6340D2CCAC32}">
  <sheetPr>
    <tabColor rgb="FFC00000"/>
  </sheetPr>
  <dimension ref="B3:G31"/>
  <sheetViews>
    <sheetView showGridLines="0" topLeftCell="A22" workbookViewId="0"/>
  </sheetViews>
  <sheetFormatPr defaultColWidth="8.88671875" defaultRowHeight="15.6"/>
  <cols>
    <col min="1" max="1" width="8.88671875" style="251"/>
    <col min="2" max="2" width="39.6640625" style="251" customWidth="1"/>
    <col min="3" max="6" width="13.109375" style="251" bestFit="1" customWidth="1"/>
    <col min="7" max="16384" width="8.88671875" style="251"/>
  </cols>
  <sheetData>
    <row r="3" spans="2:6">
      <c r="B3" s="7" t="s">
        <v>429</v>
      </c>
    </row>
    <row r="4" spans="2:6">
      <c r="B4" s="7"/>
      <c r="E4" s="590"/>
      <c r="F4" s="590"/>
    </row>
    <row r="5" spans="2:6">
      <c r="B5" s="368"/>
      <c r="C5" s="589" t="s">
        <v>6</v>
      </c>
      <c r="D5" s="589"/>
      <c r="E5" s="589" t="s">
        <v>7</v>
      </c>
      <c r="F5" s="589"/>
    </row>
    <row r="6" spans="2:6">
      <c r="B6" s="84" t="s">
        <v>77</v>
      </c>
      <c r="C6" s="168">
        <v>2021</v>
      </c>
      <c r="D6" s="168">
        <v>2022</v>
      </c>
      <c r="E6" s="168">
        <v>2021</v>
      </c>
      <c r="F6" s="168">
        <v>2022</v>
      </c>
    </row>
    <row r="7" spans="2:6">
      <c r="B7" s="387" t="s">
        <v>9</v>
      </c>
      <c r="C7" s="387">
        <v>237</v>
      </c>
      <c r="D7" s="391">
        <v>225</v>
      </c>
      <c r="E7" s="387">
        <v>686</v>
      </c>
      <c r="F7" s="391">
        <v>696</v>
      </c>
    </row>
    <row r="8" spans="2:6">
      <c r="B8" s="387" t="s">
        <v>10</v>
      </c>
      <c r="C8" s="387">
        <v>499</v>
      </c>
      <c r="D8" s="391">
        <v>511</v>
      </c>
      <c r="E8" s="392">
        <v>1369</v>
      </c>
      <c r="F8" s="391">
        <v>1357</v>
      </c>
    </row>
    <row r="9" spans="2:6">
      <c r="B9" s="387" t="s">
        <v>11</v>
      </c>
      <c r="C9" s="387">
        <v>30</v>
      </c>
      <c r="D9" s="391">
        <v>43</v>
      </c>
      <c r="E9" s="387">
        <v>207</v>
      </c>
      <c r="F9" s="391">
        <v>250</v>
      </c>
    </row>
    <row r="10" spans="2:6">
      <c r="B10" s="387" t="s">
        <v>12</v>
      </c>
      <c r="C10" s="387">
        <v>30</v>
      </c>
      <c r="D10" s="391">
        <v>6</v>
      </c>
      <c r="E10" s="387">
        <v>242</v>
      </c>
      <c r="F10" s="391">
        <v>39</v>
      </c>
    </row>
    <row r="11" spans="2:6">
      <c r="B11" s="387" t="s">
        <v>13</v>
      </c>
      <c r="C11" s="392">
        <v>2439</v>
      </c>
      <c r="D11" s="391">
        <v>2645</v>
      </c>
      <c r="E11" s="392">
        <v>6334</v>
      </c>
      <c r="F11" s="391">
        <v>7015</v>
      </c>
    </row>
    <row r="12" spans="2:6">
      <c r="B12" s="387" t="s">
        <v>14</v>
      </c>
      <c r="C12" s="387">
        <v>14</v>
      </c>
      <c r="D12" s="391">
        <v>15</v>
      </c>
      <c r="E12" s="387">
        <v>50</v>
      </c>
      <c r="F12" s="391">
        <v>66</v>
      </c>
    </row>
    <row r="13" spans="2:6">
      <c r="B13" s="387" t="s">
        <v>15</v>
      </c>
      <c r="C13" s="387">
        <v>26</v>
      </c>
      <c r="D13" s="391">
        <v>35</v>
      </c>
      <c r="E13" s="387">
        <v>113</v>
      </c>
      <c r="F13" s="391">
        <v>143</v>
      </c>
    </row>
    <row r="14" spans="2:6">
      <c r="B14" s="387" t="s">
        <v>16</v>
      </c>
      <c r="C14" s="387">
        <v>41</v>
      </c>
      <c r="D14" s="391">
        <v>8</v>
      </c>
      <c r="E14" s="387">
        <v>183</v>
      </c>
      <c r="F14" s="391">
        <v>40</v>
      </c>
    </row>
    <row r="15" spans="2:6">
      <c r="B15" s="387" t="s">
        <v>17</v>
      </c>
      <c r="C15" s="387">
        <v>142</v>
      </c>
      <c r="D15" s="391">
        <v>159</v>
      </c>
      <c r="E15" s="387">
        <v>454</v>
      </c>
      <c r="F15" s="391">
        <v>513</v>
      </c>
    </row>
    <row r="16" spans="2:6">
      <c r="B16" s="387" t="s">
        <v>18</v>
      </c>
      <c r="C16" s="387">
        <v>8</v>
      </c>
      <c r="D16" s="391">
        <v>9</v>
      </c>
      <c r="E16" s="387">
        <v>28</v>
      </c>
      <c r="F16" s="391">
        <v>68</v>
      </c>
    </row>
    <row r="17" spans="2:7">
      <c r="B17" s="84" t="s">
        <v>8</v>
      </c>
      <c r="C17" s="167">
        <v>3466</v>
      </c>
      <c r="D17" s="167">
        <f>SUM(D7:D16)</f>
        <v>3656</v>
      </c>
      <c r="E17" s="167">
        <v>9666</v>
      </c>
      <c r="F17" s="167">
        <f t="shared" ref="F17" si="0">SUM(F7:F16)</f>
        <v>10187</v>
      </c>
    </row>
    <row r="19" spans="2:7">
      <c r="B19" s="367" t="s">
        <v>404</v>
      </c>
    </row>
    <row r="20" spans="2:7">
      <c r="B20" s="32"/>
    </row>
    <row r="22" spans="2:7">
      <c r="G22" s="365"/>
    </row>
    <row r="23" spans="2:7">
      <c r="C23" s="365"/>
      <c r="D23" s="365"/>
      <c r="E23" s="365"/>
    </row>
    <row r="24" spans="2:7">
      <c r="C24" s="365"/>
      <c r="D24" s="365"/>
      <c r="E24" s="365"/>
      <c r="F24" s="365"/>
    </row>
    <row r="25" spans="2:7">
      <c r="C25" s="365"/>
      <c r="D25" s="365"/>
      <c r="E25" s="365"/>
      <c r="F25" s="365"/>
    </row>
    <row r="26" spans="2:7">
      <c r="C26" s="365"/>
      <c r="D26" s="365"/>
      <c r="E26" s="365"/>
      <c r="F26" s="365"/>
    </row>
    <row r="28" spans="2:7">
      <c r="E28" s="369"/>
      <c r="F28" s="369"/>
    </row>
    <row r="29" spans="2:7">
      <c r="E29" s="369"/>
      <c r="F29" s="369"/>
    </row>
    <row r="30" spans="2:7">
      <c r="E30" s="369"/>
      <c r="F30" s="369"/>
    </row>
    <row r="31" spans="2:7">
      <c r="E31" s="369"/>
      <c r="F31" s="369"/>
    </row>
  </sheetData>
  <mergeCells count="3">
    <mergeCell ref="C5:D5"/>
    <mergeCell ref="E4:F4"/>
    <mergeCell ref="E5:F5"/>
  </mergeCells>
  <hyperlinks>
    <hyperlink ref="B19" location="Contents!A1" display="BACK TO CONTENT" xr:uid="{4794773B-F4CD-4AE2-B331-E33892422773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6DD6A-BD75-4C11-9AF8-6DCA281933D6}">
  <sheetPr>
    <tabColor rgb="FFC00000"/>
  </sheetPr>
  <dimension ref="B3:H19"/>
  <sheetViews>
    <sheetView showGridLines="0" workbookViewId="0">
      <selection activeCell="B19" sqref="B19"/>
    </sheetView>
  </sheetViews>
  <sheetFormatPr defaultColWidth="8.88671875" defaultRowHeight="15"/>
  <cols>
    <col min="1" max="1" width="8.88671875" style="3"/>
    <col min="2" max="2" width="69.109375" style="3" bestFit="1" customWidth="1"/>
    <col min="3" max="16384" width="8.88671875" style="3"/>
  </cols>
  <sheetData>
    <row r="3" spans="2:6" ht="15.6">
      <c r="B3" s="7" t="s">
        <v>430</v>
      </c>
    </row>
    <row r="4" spans="2:6" ht="15.6">
      <c r="B4" s="4"/>
      <c r="C4" s="592"/>
      <c r="D4" s="592"/>
      <c r="E4" s="593"/>
      <c r="F4" s="593"/>
    </row>
    <row r="5" spans="2:6" ht="15.6">
      <c r="B5" s="112"/>
      <c r="C5" s="591" t="s">
        <v>6</v>
      </c>
      <c r="D5" s="591"/>
      <c r="E5" s="575" t="s">
        <v>7</v>
      </c>
      <c r="F5" s="577"/>
    </row>
    <row r="6" spans="2:6" ht="15.6">
      <c r="B6" s="81" t="s">
        <v>78</v>
      </c>
      <c r="C6" s="82">
        <v>2021</v>
      </c>
      <c r="D6" s="82">
        <v>2022</v>
      </c>
      <c r="E6" s="133">
        <v>2021</v>
      </c>
      <c r="F6" s="133">
        <v>2022</v>
      </c>
    </row>
    <row r="7" spans="2:6">
      <c r="B7" s="135" t="s">
        <v>9</v>
      </c>
      <c r="C7" s="136">
        <v>101</v>
      </c>
      <c r="D7" s="119">
        <v>87</v>
      </c>
      <c r="E7" s="136">
        <v>384</v>
      </c>
      <c r="F7" s="119">
        <v>323</v>
      </c>
    </row>
    <row r="8" spans="2:6">
      <c r="B8" s="135" t="s">
        <v>10</v>
      </c>
      <c r="C8" s="136">
        <v>414</v>
      </c>
      <c r="D8" s="119">
        <v>274</v>
      </c>
      <c r="E8" s="114">
        <v>1185</v>
      </c>
      <c r="F8" s="119">
        <v>901</v>
      </c>
    </row>
    <row r="9" spans="2:6">
      <c r="B9" s="135" t="s">
        <v>11</v>
      </c>
      <c r="C9" s="136">
        <v>22</v>
      </c>
      <c r="D9" s="119">
        <v>11</v>
      </c>
      <c r="E9" s="136">
        <v>107</v>
      </c>
      <c r="F9" s="119">
        <v>87</v>
      </c>
    </row>
    <row r="10" spans="2:6">
      <c r="B10" s="135" t="s">
        <v>12</v>
      </c>
      <c r="C10" s="136">
        <v>3</v>
      </c>
      <c r="D10" s="119">
        <v>12</v>
      </c>
      <c r="E10" s="136">
        <v>9</v>
      </c>
      <c r="F10" s="119">
        <v>38</v>
      </c>
    </row>
    <row r="11" spans="2:6">
      <c r="B11" s="135" t="s">
        <v>13</v>
      </c>
      <c r="C11" s="136">
        <v>759</v>
      </c>
      <c r="D11" s="119">
        <v>732</v>
      </c>
      <c r="E11" s="114">
        <v>1981</v>
      </c>
      <c r="F11" s="119">
        <v>2108</v>
      </c>
    </row>
    <row r="12" spans="2:6">
      <c r="B12" s="135" t="s">
        <v>14</v>
      </c>
      <c r="C12" s="136">
        <v>2</v>
      </c>
      <c r="D12" s="119">
        <v>12</v>
      </c>
      <c r="E12" s="136">
        <v>9</v>
      </c>
      <c r="F12" s="119">
        <v>47</v>
      </c>
    </row>
    <row r="13" spans="2:6">
      <c r="B13" s="135" t="s">
        <v>15</v>
      </c>
      <c r="C13" s="136">
        <v>31</v>
      </c>
      <c r="D13" s="119">
        <v>44</v>
      </c>
      <c r="E13" s="136">
        <v>128</v>
      </c>
      <c r="F13" s="119">
        <v>157</v>
      </c>
    </row>
    <row r="14" spans="2:6">
      <c r="B14" s="135" t="s">
        <v>16</v>
      </c>
      <c r="C14" s="136">
        <v>9</v>
      </c>
      <c r="D14" s="119">
        <v>3</v>
      </c>
      <c r="E14" s="136">
        <v>26</v>
      </c>
      <c r="F14" s="119">
        <v>28</v>
      </c>
    </row>
    <row r="15" spans="2:6">
      <c r="B15" s="135" t="s">
        <v>17</v>
      </c>
      <c r="C15" s="136">
        <v>52</v>
      </c>
      <c r="D15" s="119">
        <v>61</v>
      </c>
      <c r="E15" s="136">
        <v>187</v>
      </c>
      <c r="F15" s="119">
        <v>231</v>
      </c>
    </row>
    <row r="16" spans="2:6">
      <c r="B16" s="135" t="s">
        <v>18</v>
      </c>
      <c r="C16" s="136">
        <v>9</v>
      </c>
      <c r="D16" s="119">
        <v>8</v>
      </c>
      <c r="E16" s="136">
        <v>13</v>
      </c>
      <c r="F16" s="119">
        <v>28</v>
      </c>
    </row>
    <row r="17" spans="2:8" ht="15.6">
      <c r="B17" s="81" t="s">
        <v>8</v>
      </c>
      <c r="C17" s="137">
        <v>1402</v>
      </c>
      <c r="D17" s="134">
        <v>1244</v>
      </c>
      <c r="E17" s="137">
        <v>4029</v>
      </c>
      <c r="F17" s="134">
        <v>3948</v>
      </c>
      <c r="H17" s="138"/>
    </row>
    <row r="19" spans="2:8">
      <c r="B19" s="17" t="s">
        <v>404</v>
      </c>
    </row>
  </sheetData>
  <mergeCells count="4">
    <mergeCell ref="C5:D5"/>
    <mergeCell ref="C4:D4"/>
    <mergeCell ref="E5:F5"/>
    <mergeCell ref="E4:F4"/>
  </mergeCells>
  <hyperlinks>
    <hyperlink ref="B19" location="Contents!A1" display="BACK TO CONTENT" xr:uid="{0A1B8DFF-06CB-49DE-95C1-7A2A660E7C75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C6AA3-57A5-46F6-B833-C002B0A32143}">
  <sheetPr>
    <tabColor rgb="FFC00000"/>
  </sheetPr>
  <dimension ref="B2:F18"/>
  <sheetViews>
    <sheetView showGridLines="0" workbookViewId="0">
      <selection activeCell="B2" sqref="B2"/>
    </sheetView>
  </sheetViews>
  <sheetFormatPr defaultColWidth="8.88671875" defaultRowHeight="15"/>
  <cols>
    <col min="1" max="1" width="8.88671875" style="3"/>
    <col min="2" max="2" width="75.6640625" style="3" bestFit="1" customWidth="1"/>
    <col min="3" max="3" width="8.44140625" style="3" bestFit="1" customWidth="1"/>
    <col min="4" max="4" width="8.88671875" style="3"/>
    <col min="5" max="5" width="10.5546875" style="3" bestFit="1" customWidth="1"/>
    <col min="6" max="16384" width="8.88671875" style="3"/>
  </cols>
  <sheetData>
    <row r="2" spans="2:6" ht="15.6">
      <c r="B2" s="7" t="s">
        <v>510</v>
      </c>
    </row>
    <row r="3" spans="2:6" ht="16.2" thickBot="1">
      <c r="B3" s="4"/>
      <c r="C3" s="10"/>
      <c r="D3" s="10"/>
      <c r="E3" s="10"/>
      <c r="F3" s="10"/>
    </row>
    <row r="4" spans="2:6" ht="15.6" thickBot="1">
      <c r="B4" s="596" t="s">
        <v>77</v>
      </c>
      <c r="C4" s="594" t="s">
        <v>6</v>
      </c>
      <c r="D4" s="595"/>
      <c r="E4" s="594" t="s">
        <v>7</v>
      </c>
      <c r="F4" s="595"/>
    </row>
    <row r="5" spans="2:6" ht="15.6" thickBot="1">
      <c r="B5" s="597"/>
      <c r="C5" s="213">
        <v>2021</v>
      </c>
      <c r="D5" s="213">
        <v>2022</v>
      </c>
      <c r="E5" s="213">
        <v>2021</v>
      </c>
      <c r="F5" s="213">
        <v>2022</v>
      </c>
    </row>
    <row r="6" spans="2:6" ht="15.6" thickBot="1">
      <c r="B6" s="182" t="s">
        <v>9</v>
      </c>
      <c r="C6" s="209">
        <v>1369</v>
      </c>
      <c r="D6" s="209">
        <v>1904</v>
      </c>
      <c r="E6" s="209">
        <v>4794</v>
      </c>
      <c r="F6" s="209">
        <v>5624</v>
      </c>
    </row>
    <row r="7" spans="2:6" ht="15.6" thickBot="1">
      <c r="B7" s="182" t="s">
        <v>10</v>
      </c>
      <c r="C7" s="209">
        <v>4111</v>
      </c>
      <c r="D7" s="209">
        <v>7137</v>
      </c>
      <c r="E7" s="209">
        <v>11087</v>
      </c>
      <c r="F7" s="209">
        <v>15492</v>
      </c>
    </row>
    <row r="8" spans="2:6" ht="15.6" thickBot="1">
      <c r="B8" s="182" t="s">
        <v>11</v>
      </c>
      <c r="C8" s="209">
        <v>1222</v>
      </c>
      <c r="D8" s="209">
        <v>1584</v>
      </c>
      <c r="E8" s="209">
        <v>4031</v>
      </c>
      <c r="F8" s="209">
        <v>5069</v>
      </c>
    </row>
    <row r="9" spans="2:6" ht="15.6" thickBot="1">
      <c r="B9" s="182" t="s">
        <v>12</v>
      </c>
      <c r="C9" s="214">
        <v>387</v>
      </c>
      <c r="D9" s="214">
        <v>682</v>
      </c>
      <c r="E9" s="209">
        <v>1477</v>
      </c>
      <c r="F9" s="209">
        <v>2238</v>
      </c>
    </row>
    <row r="10" spans="2:6" ht="15.6" thickBot="1">
      <c r="B10" s="182" t="s">
        <v>13</v>
      </c>
      <c r="C10" s="209">
        <v>10656</v>
      </c>
      <c r="D10" s="209">
        <v>13241</v>
      </c>
      <c r="E10" s="209">
        <v>25509</v>
      </c>
      <c r="F10" s="209">
        <v>30307</v>
      </c>
    </row>
    <row r="11" spans="2:6" ht="15.6" thickBot="1">
      <c r="B11" s="182" t="s">
        <v>14</v>
      </c>
      <c r="C11" s="214">
        <v>336</v>
      </c>
      <c r="D11" s="214">
        <v>497</v>
      </c>
      <c r="E11" s="209">
        <v>1197</v>
      </c>
      <c r="F11" s="209">
        <v>1667</v>
      </c>
    </row>
    <row r="12" spans="2:6" ht="15.6" thickBot="1">
      <c r="B12" s="182" t="s">
        <v>15</v>
      </c>
      <c r="C12" s="214">
        <v>686</v>
      </c>
      <c r="D12" s="214">
        <v>919</v>
      </c>
      <c r="E12" s="209">
        <v>2773</v>
      </c>
      <c r="F12" s="209">
        <v>3453</v>
      </c>
    </row>
    <row r="13" spans="2:6" ht="15.6" thickBot="1">
      <c r="B13" s="182" t="s">
        <v>16</v>
      </c>
      <c r="C13" s="214">
        <v>745</v>
      </c>
      <c r="D13" s="209">
        <v>1125</v>
      </c>
      <c r="E13" s="209">
        <v>2618</v>
      </c>
      <c r="F13" s="209">
        <v>3583</v>
      </c>
    </row>
    <row r="14" spans="2:6" ht="15.6" thickBot="1">
      <c r="B14" s="182" t="s">
        <v>17</v>
      </c>
      <c r="C14" s="209">
        <v>1848</v>
      </c>
      <c r="D14" s="209">
        <v>2523</v>
      </c>
      <c r="E14" s="209">
        <v>5675</v>
      </c>
      <c r="F14" s="209">
        <v>7358</v>
      </c>
    </row>
    <row r="15" spans="2:6" ht="15.6" thickBot="1">
      <c r="B15" s="182" t="s">
        <v>18</v>
      </c>
      <c r="C15" s="214">
        <v>598</v>
      </c>
      <c r="D15" s="214">
        <v>916</v>
      </c>
      <c r="E15" s="209">
        <v>1911</v>
      </c>
      <c r="F15" s="209">
        <v>2938</v>
      </c>
    </row>
    <row r="16" spans="2:6" ht="15.6" thickBot="1">
      <c r="B16" s="210" t="s">
        <v>8</v>
      </c>
      <c r="C16" s="211">
        <v>21958</v>
      </c>
      <c r="D16" s="211">
        <v>30528</v>
      </c>
      <c r="E16" s="211">
        <v>61072</v>
      </c>
      <c r="F16" s="211">
        <v>77729</v>
      </c>
    </row>
    <row r="18" spans="2:5">
      <c r="B18" s="17" t="s">
        <v>404</v>
      </c>
      <c r="E18" s="138"/>
    </row>
  </sheetData>
  <mergeCells count="3">
    <mergeCell ref="C4:D4"/>
    <mergeCell ref="E4:F4"/>
    <mergeCell ref="B4:B5"/>
  </mergeCells>
  <hyperlinks>
    <hyperlink ref="B18" location="Contents!A1" display="BACK TO CONTENT" xr:uid="{A99A5761-7FE2-4757-8D5E-8FAE0B888091}"/>
  </hyperlinks>
  <pageMargins left="0.7" right="0.7" top="0.75" bottom="0.75" header="0.3" footer="0.3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D892A-DA3E-4C89-8E58-25E93B78FDD4}">
  <sheetPr>
    <tabColor rgb="FFC00000"/>
  </sheetPr>
  <dimension ref="B2:F21"/>
  <sheetViews>
    <sheetView showGridLines="0" workbookViewId="0">
      <selection activeCell="B21" sqref="B21"/>
    </sheetView>
  </sheetViews>
  <sheetFormatPr defaultColWidth="8.88671875" defaultRowHeight="15"/>
  <cols>
    <col min="1" max="1" width="8.88671875" style="3"/>
    <col min="2" max="2" width="67" style="3" bestFit="1" customWidth="1"/>
    <col min="3" max="16384" width="8.88671875" style="3"/>
  </cols>
  <sheetData>
    <row r="2" spans="2:6" ht="15.6">
      <c r="B2" s="251" t="s">
        <v>511</v>
      </c>
    </row>
    <row r="4" spans="2:6" ht="15.6">
      <c r="B4" s="599" t="s">
        <v>77</v>
      </c>
      <c r="C4" s="598">
        <v>2021</v>
      </c>
      <c r="D4" s="598"/>
      <c r="E4" s="598">
        <v>2022</v>
      </c>
      <c r="F4" s="598"/>
    </row>
    <row r="5" spans="2:6" ht="15.6">
      <c r="B5" s="600"/>
      <c r="C5" s="125" t="s">
        <v>6</v>
      </c>
      <c r="D5" s="125" t="s">
        <v>7</v>
      </c>
      <c r="E5" s="133" t="s">
        <v>6</v>
      </c>
      <c r="F5" s="133" t="s">
        <v>7</v>
      </c>
    </row>
    <row r="6" spans="2:6">
      <c r="B6" s="135" t="s">
        <v>9</v>
      </c>
      <c r="C6" s="113">
        <v>6</v>
      </c>
      <c r="D6" s="113">
        <v>66</v>
      </c>
      <c r="E6" s="140">
        <v>6</v>
      </c>
      <c r="F6" s="140">
        <v>71</v>
      </c>
    </row>
    <row r="7" spans="2:6">
      <c r="B7" s="135" t="s">
        <v>10</v>
      </c>
      <c r="C7" s="113">
        <v>24</v>
      </c>
      <c r="D7" s="113">
        <v>177</v>
      </c>
      <c r="E7" s="140">
        <v>33</v>
      </c>
      <c r="F7" s="140">
        <v>190</v>
      </c>
    </row>
    <row r="8" spans="2:6">
      <c r="B8" s="135" t="s">
        <v>11</v>
      </c>
      <c r="C8" s="113">
        <v>5</v>
      </c>
      <c r="D8" s="113">
        <v>43</v>
      </c>
      <c r="E8" s="140">
        <v>3</v>
      </c>
      <c r="F8" s="140">
        <v>58</v>
      </c>
    </row>
    <row r="9" spans="2:6">
      <c r="B9" s="135" t="s">
        <v>12</v>
      </c>
      <c r="C9" s="113">
        <v>1</v>
      </c>
      <c r="D9" s="113">
        <v>6</v>
      </c>
      <c r="E9" s="140">
        <v>1</v>
      </c>
      <c r="F9" s="140">
        <v>8</v>
      </c>
    </row>
    <row r="10" spans="2:6">
      <c r="B10" s="135" t="s">
        <v>13</v>
      </c>
      <c r="C10" s="113">
        <v>90</v>
      </c>
      <c r="D10" s="113">
        <v>555</v>
      </c>
      <c r="E10" s="140">
        <v>111</v>
      </c>
      <c r="F10" s="140">
        <v>657</v>
      </c>
    </row>
    <row r="11" spans="2:6">
      <c r="B11" s="135" t="s">
        <v>14</v>
      </c>
      <c r="C11" s="113">
        <v>3</v>
      </c>
      <c r="D11" s="113">
        <v>5</v>
      </c>
      <c r="E11" s="140">
        <v>2</v>
      </c>
      <c r="F11" s="140">
        <v>10</v>
      </c>
    </row>
    <row r="12" spans="2:6">
      <c r="B12" s="135" t="s">
        <v>15</v>
      </c>
      <c r="C12" s="113">
        <v>4</v>
      </c>
      <c r="D12" s="113">
        <v>27</v>
      </c>
      <c r="E12" s="140">
        <v>5</v>
      </c>
      <c r="F12" s="140">
        <v>33</v>
      </c>
    </row>
    <row r="13" spans="2:6">
      <c r="B13" s="135" t="s">
        <v>16</v>
      </c>
      <c r="C13" s="113">
        <v>1</v>
      </c>
      <c r="D13" s="113">
        <v>14</v>
      </c>
      <c r="E13" s="140">
        <v>2</v>
      </c>
      <c r="F13" s="140">
        <v>14</v>
      </c>
    </row>
    <row r="14" spans="2:6">
      <c r="B14" s="135" t="s">
        <v>17</v>
      </c>
      <c r="C14" s="113">
        <v>12</v>
      </c>
      <c r="D14" s="113">
        <v>101</v>
      </c>
      <c r="E14" s="140">
        <v>15</v>
      </c>
      <c r="F14" s="140">
        <v>100</v>
      </c>
    </row>
    <row r="15" spans="2:6">
      <c r="B15" s="135" t="s">
        <v>18</v>
      </c>
      <c r="C15" s="113">
        <v>1</v>
      </c>
      <c r="D15" s="113">
        <v>6</v>
      </c>
      <c r="E15" s="140">
        <v>2</v>
      </c>
      <c r="F15" s="140">
        <v>5</v>
      </c>
    </row>
    <row r="16" spans="2:6" ht="15.6">
      <c r="B16" s="121" t="s">
        <v>8</v>
      </c>
      <c r="C16" s="82">
        <v>147</v>
      </c>
      <c r="D16" s="131">
        <v>1000</v>
      </c>
      <c r="E16" s="141">
        <v>180</v>
      </c>
      <c r="F16" s="141">
        <v>1146</v>
      </c>
    </row>
    <row r="19" spans="2:2" ht="15.6">
      <c r="B19" s="11" t="s">
        <v>79</v>
      </c>
    </row>
    <row r="21" spans="2:2" ht="15.6">
      <c r="B21" s="13" t="s">
        <v>404</v>
      </c>
    </row>
  </sheetData>
  <mergeCells count="3">
    <mergeCell ref="C4:D4"/>
    <mergeCell ref="E4:F4"/>
    <mergeCell ref="B4:B5"/>
  </mergeCells>
  <hyperlinks>
    <hyperlink ref="B2" location="_ftn1" display="_ftn1" xr:uid="{3D1465E5-241B-44F4-A799-4A842DBC552A}"/>
    <hyperlink ref="B19" location="_ftnref1" display="_ftnref1" xr:uid="{438A0593-B4A1-4839-A1F5-D0DDFF4E1245}"/>
    <hyperlink ref="B21" location="Contents!A1" display="BACK TO CONTENT" xr:uid="{90896046-9B6F-45DC-A852-0531FDC71B14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9083A-F4DB-4808-B5D6-F62797DEBE91}">
  <sheetPr>
    <tabColor rgb="FFC00000"/>
  </sheetPr>
  <dimension ref="C3:AC38"/>
  <sheetViews>
    <sheetView showGridLines="0" topLeftCell="A16" workbookViewId="0">
      <selection activeCell="G33" sqref="G33"/>
    </sheetView>
  </sheetViews>
  <sheetFormatPr defaultColWidth="8.88671875" defaultRowHeight="15"/>
  <cols>
    <col min="1" max="2" width="8.88671875" style="3"/>
    <col min="3" max="3" width="8.109375" style="3" customWidth="1"/>
    <col min="4" max="4" width="27.6640625" style="3" customWidth="1"/>
    <col min="5" max="16" width="10.33203125" style="3" bestFit="1" customWidth="1"/>
    <col min="17" max="18" width="10.6640625" style="3" bestFit="1" customWidth="1"/>
    <col min="19" max="16384" width="8.88671875" style="3"/>
  </cols>
  <sheetData>
    <row r="3" spans="3:29" ht="15.6">
      <c r="C3" s="7" t="s">
        <v>80</v>
      </c>
    </row>
    <row r="4" spans="3:29">
      <c r="C4" s="602" t="s">
        <v>26</v>
      </c>
      <c r="D4" s="603" t="s">
        <v>27</v>
      </c>
      <c r="E4" s="602">
        <v>2016</v>
      </c>
      <c r="F4" s="602"/>
      <c r="G4" s="602">
        <v>2017</v>
      </c>
      <c r="H4" s="602"/>
      <c r="I4" s="602">
        <v>2018</v>
      </c>
      <c r="J4" s="602"/>
      <c r="K4" s="602">
        <v>2019</v>
      </c>
      <c r="L4" s="602"/>
      <c r="M4" s="602">
        <v>2020</v>
      </c>
      <c r="N4" s="602"/>
      <c r="O4" s="602">
        <v>2021</v>
      </c>
      <c r="P4" s="602"/>
      <c r="Q4" s="586">
        <v>2022</v>
      </c>
      <c r="R4" s="586"/>
    </row>
    <row r="5" spans="3:29">
      <c r="C5" s="602"/>
      <c r="D5" s="603"/>
      <c r="E5" s="142" t="s">
        <v>6</v>
      </c>
      <c r="F5" s="142" t="s">
        <v>7</v>
      </c>
      <c r="G5" s="142" t="s">
        <v>6</v>
      </c>
      <c r="H5" s="142" t="s">
        <v>7</v>
      </c>
      <c r="I5" s="142" t="s">
        <v>6</v>
      </c>
      <c r="J5" s="142" t="s">
        <v>7</v>
      </c>
      <c r="K5" s="142" t="s">
        <v>6</v>
      </c>
      <c r="L5" s="142" t="s">
        <v>7</v>
      </c>
      <c r="M5" s="142" t="s">
        <v>6</v>
      </c>
      <c r="N5" s="142" t="s">
        <v>7</v>
      </c>
      <c r="O5" s="142" t="s">
        <v>6</v>
      </c>
      <c r="P5" s="142" t="s">
        <v>7</v>
      </c>
      <c r="Q5" s="143" t="s">
        <v>6</v>
      </c>
      <c r="R5" s="143" t="s">
        <v>7</v>
      </c>
      <c r="T5" s="601"/>
      <c r="U5" s="601"/>
      <c r="V5" s="601"/>
      <c r="W5" s="601"/>
      <c r="X5" s="601"/>
      <c r="Y5" s="601"/>
      <c r="Z5" s="601"/>
      <c r="AA5" s="601"/>
      <c r="AB5" s="601"/>
      <c r="AC5" s="601"/>
    </row>
    <row r="6" spans="3:29">
      <c r="C6" s="132"/>
      <c r="D6" s="88" t="s">
        <v>81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47"/>
      <c r="Q6" s="151"/>
      <c r="R6" s="151"/>
    </row>
    <row r="7" spans="3:29" ht="26.4">
      <c r="C7" s="86" t="s">
        <v>29</v>
      </c>
      <c r="D7" s="87" t="s">
        <v>30</v>
      </c>
      <c r="E7" s="152">
        <v>253</v>
      </c>
      <c r="F7" s="152">
        <v>1008</v>
      </c>
      <c r="G7" s="152">
        <v>333</v>
      </c>
      <c r="H7" s="152">
        <v>1242</v>
      </c>
      <c r="I7" s="152">
        <v>396</v>
      </c>
      <c r="J7" s="152">
        <v>1514</v>
      </c>
      <c r="K7" s="152">
        <v>447</v>
      </c>
      <c r="L7" s="152">
        <v>1712</v>
      </c>
      <c r="M7" s="152">
        <v>482</v>
      </c>
      <c r="N7" s="152">
        <v>1857</v>
      </c>
      <c r="O7" s="152">
        <v>541</v>
      </c>
      <c r="P7" s="152">
        <v>2050</v>
      </c>
      <c r="Q7" s="153">
        <v>658</v>
      </c>
      <c r="R7" s="153">
        <v>2260</v>
      </c>
    </row>
    <row r="8" spans="3:29">
      <c r="C8" s="86" t="s">
        <v>31</v>
      </c>
      <c r="D8" s="87" t="s">
        <v>82</v>
      </c>
      <c r="E8" s="152">
        <v>1</v>
      </c>
      <c r="F8" s="152">
        <v>55</v>
      </c>
      <c r="G8" s="152">
        <v>1</v>
      </c>
      <c r="H8" s="152">
        <v>56</v>
      </c>
      <c r="I8" s="152">
        <v>1</v>
      </c>
      <c r="J8" s="152">
        <v>60</v>
      </c>
      <c r="K8" s="152">
        <v>1</v>
      </c>
      <c r="L8" s="152">
        <v>60</v>
      </c>
      <c r="M8" s="152">
        <v>1</v>
      </c>
      <c r="N8" s="152">
        <v>64</v>
      </c>
      <c r="O8" s="152">
        <v>2</v>
      </c>
      <c r="P8" s="152">
        <v>75</v>
      </c>
      <c r="Q8" s="153">
        <v>5</v>
      </c>
      <c r="R8" s="153">
        <v>83</v>
      </c>
    </row>
    <row r="9" spans="3:29">
      <c r="C9" s="132"/>
      <c r="D9" s="88" t="s">
        <v>83</v>
      </c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1"/>
      <c r="R9" s="151"/>
    </row>
    <row r="10" spans="3:29">
      <c r="C10" s="86" t="s">
        <v>34</v>
      </c>
      <c r="D10" s="87" t="s">
        <v>35</v>
      </c>
      <c r="E10" s="152">
        <v>148</v>
      </c>
      <c r="F10" s="152">
        <v>726</v>
      </c>
      <c r="G10" s="152">
        <v>171</v>
      </c>
      <c r="H10" s="152">
        <v>825</v>
      </c>
      <c r="I10" s="152">
        <v>193</v>
      </c>
      <c r="J10" s="152">
        <v>925</v>
      </c>
      <c r="K10" s="152">
        <v>236</v>
      </c>
      <c r="L10" s="152">
        <v>1074</v>
      </c>
      <c r="M10" s="152">
        <v>269</v>
      </c>
      <c r="N10" s="152">
        <v>1207</v>
      </c>
      <c r="O10" s="152">
        <v>376</v>
      </c>
      <c r="P10" s="152">
        <v>1498</v>
      </c>
      <c r="Q10" s="153">
        <v>436</v>
      </c>
      <c r="R10" s="153">
        <v>1675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3:29" ht="26.4">
      <c r="C11" s="86" t="s">
        <v>36</v>
      </c>
      <c r="D11" s="87" t="s">
        <v>37</v>
      </c>
      <c r="E11" s="152">
        <v>6</v>
      </c>
      <c r="F11" s="152">
        <v>39</v>
      </c>
      <c r="G11" s="152">
        <v>7</v>
      </c>
      <c r="H11" s="152">
        <v>61</v>
      </c>
      <c r="I11" s="152">
        <v>8</v>
      </c>
      <c r="J11" s="152">
        <v>84</v>
      </c>
      <c r="K11" s="152">
        <v>10</v>
      </c>
      <c r="L11" s="152">
        <v>95</v>
      </c>
      <c r="M11" s="152">
        <v>10</v>
      </c>
      <c r="N11" s="152">
        <v>109</v>
      </c>
      <c r="O11" s="152">
        <v>11</v>
      </c>
      <c r="P11" s="152">
        <v>116</v>
      </c>
      <c r="Q11" s="153">
        <v>12</v>
      </c>
      <c r="R11" s="153">
        <v>124</v>
      </c>
    </row>
    <row r="12" spans="3:29" ht="39.6">
      <c r="C12" s="86" t="s">
        <v>38</v>
      </c>
      <c r="D12" s="87" t="s">
        <v>84</v>
      </c>
      <c r="E12" s="152">
        <v>8</v>
      </c>
      <c r="F12" s="152">
        <v>38</v>
      </c>
      <c r="G12" s="152">
        <v>9</v>
      </c>
      <c r="H12" s="152">
        <v>46</v>
      </c>
      <c r="I12" s="152">
        <v>14</v>
      </c>
      <c r="J12" s="152">
        <v>68</v>
      </c>
      <c r="K12" s="152">
        <v>19</v>
      </c>
      <c r="L12" s="152">
        <v>86</v>
      </c>
      <c r="M12" s="152">
        <v>23</v>
      </c>
      <c r="N12" s="152">
        <v>101</v>
      </c>
      <c r="O12" s="152">
        <v>23</v>
      </c>
      <c r="P12" s="152">
        <v>112</v>
      </c>
      <c r="Q12" s="153">
        <v>24</v>
      </c>
      <c r="R12" s="153">
        <v>112</v>
      </c>
    </row>
    <row r="13" spans="3:29">
      <c r="C13" s="86" t="s">
        <v>40</v>
      </c>
      <c r="D13" s="87" t="s">
        <v>41</v>
      </c>
      <c r="E13" s="152">
        <v>97</v>
      </c>
      <c r="F13" s="152">
        <v>1082</v>
      </c>
      <c r="G13" s="152">
        <v>131</v>
      </c>
      <c r="H13" s="152">
        <v>1338</v>
      </c>
      <c r="I13" s="152">
        <v>159</v>
      </c>
      <c r="J13" s="152">
        <v>1595</v>
      </c>
      <c r="K13" s="152">
        <v>191</v>
      </c>
      <c r="L13" s="152">
        <v>1806</v>
      </c>
      <c r="M13" s="152">
        <v>213</v>
      </c>
      <c r="N13" s="152">
        <v>1946</v>
      </c>
      <c r="O13" s="152">
        <v>232</v>
      </c>
      <c r="P13" s="152">
        <v>2117</v>
      </c>
      <c r="Q13" s="153">
        <v>256</v>
      </c>
      <c r="R13" s="153">
        <v>2302</v>
      </c>
    </row>
    <row r="14" spans="3:29">
      <c r="C14" s="132"/>
      <c r="D14" s="88" t="s">
        <v>85</v>
      </c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1"/>
      <c r="R14" s="151"/>
    </row>
    <row r="15" spans="3:29" ht="39.6">
      <c r="C15" s="86" t="s">
        <v>43</v>
      </c>
      <c r="D15" s="87" t="s">
        <v>44</v>
      </c>
      <c r="E15" s="152">
        <v>5170</v>
      </c>
      <c r="F15" s="152">
        <v>17579</v>
      </c>
      <c r="G15" s="152">
        <v>6217</v>
      </c>
      <c r="H15" s="152">
        <v>19954</v>
      </c>
      <c r="I15" s="152">
        <v>7334</v>
      </c>
      <c r="J15" s="152">
        <v>22627</v>
      </c>
      <c r="K15" s="152">
        <v>8668</v>
      </c>
      <c r="L15" s="152">
        <v>25687</v>
      </c>
      <c r="M15" s="152">
        <v>9062</v>
      </c>
      <c r="N15" s="152">
        <v>26243</v>
      </c>
      <c r="O15" s="152">
        <v>9401</v>
      </c>
      <c r="P15" s="152">
        <v>27240</v>
      </c>
      <c r="Q15" s="153">
        <v>10190</v>
      </c>
      <c r="R15" s="153">
        <v>29082</v>
      </c>
    </row>
    <row r="16" spans="3:29">
      <c r="C16" s="86" t="s">
        <v>45</v>
      </c>
      <c r="D16" s="87" t="s">
        <v>46</v>
      </c>
      <c r="E16" s="152">
        <v>145</v>
      </c>
      <c r="F16" s="152">
        <v>1028</v>
      </c>
      <c r="G16" s="152">
        <v>173</v>
      </c>
      <c r="H16" s="152">
        <v>1162</v>
      </c>
      <c r="I16" s="152">
        <v>186</v>
      </c>
      <c r="J16" s="152">
        <v>1291</v>
      </c>
      <c r="K16" s="152">
        <v>208</v>
      </c>
      <c r="L16" s="152">
        <v>1448</v>
      </c>
      <c r="M16" s="152">
        <v>228</v>
      </c>
      <c r="N16" s="152">
        <v>1603</v>
      </c>
      <c r="O16" s="152">
        <v>265</v>
      </c>
      <c r="P16" s="152">
        <v>1734</v>
      </c>
      <c r="Q16" s="153">
        <v>319</v>
      </c>
      <c r="R16" s="153">
        <v>2096</v>
      </c>
    </row>
    <row r="17" spans="3:18" ht="26.4">
      <c r="C17" s="86" t="s">
        <v>47</v>
      </c>
      <c r="D17" s="87" t="s">
        <v>48</v>
      </c>
      <c r="E17" s="152">
        <v>413</v>
      </c>
      <c r="F17" s="152">
        <v>682</v>
      </c>
      <c r="G17" s="152">
        <v>516</v>
      </c>
      <c r="H17" s="152">
        <v>791</v>
      </c>
      <c r="I17" s="152">
        <v>632</v>
      </c>
      <c r="J17" s="152">
        <v>921</v>
      </c>
      <c r="K17" s="152">
        <v>749</v>
      </c>
      <c r="L17" s="152">
        <v>1026</v>
      </c>
      <c r="M17" s="152">
        <v>813</v>
      </c>
      <c r="N17" s="152">
        <v>1074</v>
      </c>
      <c r="O17" s="152">
        <v>878</v>
      </c>
      <c r="P17" s="152">
        <v>1130</v>
      </c>
      <c r="Q17" s="153">
        <v>1004</v>
      </c>
      <c r="R17" s="153">
        <v>1241</v>
      </c>
    </row>
    <row r="18" spans="3:18" ht="26.4">
      <c r="C18" s="86" t="s">
        <v>49</v>
      </c>
      <c r="D18" s="87" t="s">
        <v>50</v>
      </c>
      <c r="E18" s="152">
        <v>32</v>
      </c>
      <c r="F18" s="152">
        <v>258</v>
      </c>
      <c r="G18" s="152">
        <v>43</v>
      </c>
      <c r="H18" s="152">
        <v>357</v>
      </c>
      <c r="I18" s="152">
        <v>51</v>
      </c>
      <c r="J18" s="152">
        <v>433</v>
      </c>
      <c r="K18" s="152">
        <v>64</v>
      </c>
      <c r="L18" s="152">
        <v>510</v>
      </c>
      <c r="M18" s="152">
        <v>74</v>
      </c>
      <c r="N18" s="152">
        <v>577</v>
      </c>
      <c r="O18" s="152">
        <v>87</v>
      </c>
      <c r="P18" s="152">
        <v>639</v>
      </c>
      <c r="Q18" s="153">
        <v>88</v>
      </c>
      <c r="R18" s="153">
        <v>674</v>
      </c>
    </row>
    <row r="19" spans="3:18" ht="26.4">
      <c r="C19" s="86" t="s">
        <v>51</v>
      </c>
      <c r="D19" s="87" t="s">
        <v>52</v>
      </c>
      <c r="E19" s="152">
        <v>85</v>
      </c>
      <c r="F19" s="152">
        <v>182</v>
      </c>
      <c r="G19" s="152">
        <v>132</v>
      </c>
      <c r="H19" s="152">
        <v>276</v>
      </c>
      <c r="I19" s="152">
        <v>176</v>
      </c>
      <c r="J19" s="152">
        <v>397</v>
      </c>
      <c r="K19" s="152">
        <v>297</v>
      </c>
      <c r="L19" s="152">
        <v>617</v>
      </c>
      <c r="M19" s="152">
        <v>413</v>
      </c>
      <c r="N19" s="152">
        <v>841</v>
      </c>
      <c r="O19" s="152">
        <v>492</v>
      </c>
      <c r="P19" s="152">
        <v>1031</v>
      </c>
      <c r="Q19" s="153">
        <v>536</v>
      </c>
      <c r="R19" s="153">
        <v>1162</v>
      </c>
    </row>
    <row r="20" spans="3:18">
      <c r="C20" s="86" t="s">
        <v>53</v>
      </c>
      <c r="D20" s="87" t="s">
        <v>54</v>
      </c>
      <c r="E20" s="152">
        <v>192</v>
      </c>
      <c r="F20" s="152">
        <v>523</v>
      </c>
      <c r="G20" s="152">
        <v>200</v>
      </c>
      <c r="H20" s="152">
        <v>550</v>
      </c>
      <c r="I20" s="152">
        <v>210</v>
      </c>
      <c r="J20" s="152">
        <v>572</v>
      </c>
      <c r="K20" s="152">
        <v>221</v>
      </c>
      <c r="L20" s="152">
        <v>608</v>
      </c>
      <c r="M20" s="152">
        <v>211</v>
      </c>
      <c r="N20" s="152">
        <v>606</v>
      </c>
      <c r="O20" s="152">
        <v>225</v>
      </c>
      <c r="P20" s="152">
        <v>618</v>
      </c>
      <c r="Q20" s="153">
        <v>312</v>
      </c>
      <c r="R20" s="153">
        <v>823</v>
      </c>
    </row>
    <row r="21" spans="3:18" ht="26.4">
      <c r="C21" s="86" t="s">
        <v>55</v>
      </c>
      <c r="D21" s="87" t="s">
        <v>56</v>
      </c>
      <c r="E21" s="152">
        <v>53</v>
      </c>
      <c r="F21" s="152">
        <v>659</v>
      </c>
      <c r="G21" s="152">
        <v>61</v>
      </c>
      <c r="H21" s="152">
        <v>695</v>
      </c>
      <c r="I21" s="152">
        <v>65</v>
      </c>
      <c r="J21" s="152">
        <v>729</v>
      </c>
      <c r="K21" s="152">
        <v>70</v>
      </c>
      <c r="L21" s="152">
        <v>750</v>
      </c>
      <c r="M21" s="152">
        <v>78</v>
      </c>
      <c r="N21" s="152">
        <v>768</v>
      </c>
      <c r="O21" s="152">
        <v>88</v>
      </c>
      <c r="P21" s="152">
        <v>813</v>
      </c>
      <c r="Q21" s="153">
        <v>114</v>
      </c>
      <c r="R21" s="153">
        <v>882</v>
      </c>
    </row>
    <row r="22" spans="3:18" ht="26.4">
      <c r="C22" s="86" t="s">
        <v>57</v>
      </c>
      <c r="D22" s="87" t="s">
        <v>58</v>
      </c>
      <c r="E22" s="152">
        <v>222</v>
      </c>
      <c r="F22" s="152">
        <v>964</v>
      </c>
      <c r="G22" s="152">
        <v>247</v>
      </c>
      <c r="H22" s="152">
        <v>1049</v>
      </c>
      <c r="I22" s="152">
        <v>289</v>
      </c>
      <c r="J22" s="152">
        <v>1172</v>
      </c>
      <c r="K22" s="152">
        <v>326</v>
      </c>
      <c r="L22" s="152">
        <v>1314</v>
      </c>
      <c r="M22" s="152">
        <v>354</v>
      </c>
      <c r="N22" s="152">
        <v>1384</v>
      </c>
      <c r="O22" s="152">
        <v>597</v>
      </c>
      <c r="P22" s="152">
        <v>1999</v>
      </c>
      <c r="Q22" s="153">
        <v>687</v>
      </c>
      <c r="R22" s="153">
        <v>2182</v>
      </c>
    </row>
    <row r="23" spans="3:18" ht="39.6">
      <c r="C23" s="86" t="s">
        <v>59</v>
      </c>
      <c r="D23" s="87" t="s">
        <v>60</v>
      </c>
      <c r="E23" s="152" t="s">
        <v>25</v>
      </c>
      <c r="F23" s="152">
        <v>9</v>
      </c>
      <c r="G23" s="152">
        <v>2</v>
      </c>
      <c r="H23" s="152">
        <v>20</v>
      </c>
      <c r="I23" s="152">
        <v>3</v>
      </c>
      <c r="J23" s="152">
        <v>29</v>
      </c>
      <c r="K23" s="152">
        <v>3</v>
      </c>
      <c r="L23" s="152">
        <v>31</v>
      </c>
      <c r="M23" s="152">
        <v>3</v>
      </c>
      <c r="N23" s="152">
        <v>37</v>
      </c>
      <c r="O23" s="152">
        <v>3</v>
      </c>
      <c r="P23" s="152">
        <v>37</v>
      </c>
      <c r="Q23" s="153">
        <v>4</v>
      </c>
      <c r="R23" s="153">
        <v>38</v>
      </c>
    </row>
    <row r="24" spans="3:18">
      <c r="C24" s="86" t="s">
        <v>61</v>
      </c>
      <c r="D24" s="87" t="s">
        <v>62</v>
      </c>
      <c r="E24" s="152">
        <v>331</v>
      </c>
      <c r="F24" s="152">
        <v>425</v>
      </c>
      <c r="G24" s="152">
        <v>419</v>
      </c>
      <c r="H24" s="152">
        <v>543</v>
      </c>
      <c r="I24" s="152">
        <v>560</v>
      </c>
      <c r="J24" s="152">
        <v>681</v>
      </c>
      <c r="K24" s="152">
        <v>675</v>
      </c>
      <c r="L24" s="152">
        <v>815</v>
      </c>
      <c r="M24" s="152">
        <v>697</v>
      </c>
      <c r="N24" s="152">
        <v>854</v>
      </c>
      <c r="O24" s="152">
        <v>751</v>
      </c>
      <c r="P24" s="152">
        <v>925</v>
      </c>
      <c r="Q24" s="153">
        <v>792</v>
      </c>
      <c r="R24" s="153">
        <v>980</v>
      </c>
    </row>
    <row r="25" spans="3:18" ht="26.4">
      <c r="C25" s="86" t="s">
        <v>63</v>
      </c>
      <c r="D25" s="87" t="s">
        <v>64</v>
      </c>
      <c r="E25" s="152">
        <v>46</v>
      </c>
      <c r="F25" s="152">
        <v>131</v>
      </c>
      <c r="G25" s="152">
        <v>61</v>
      </c>
      <c r="H25" s="152">
        <v>154</v>
      </c>
      <c r="I25" s="152">
        <v>79</v>
      </c>
      <c r="J25" s="152">
        <v>179</v>
      </c>
      <c r="K25" s="152">
        <v>93</v>
      </c>
      <c r="L25" s="152">
        <v>207</v>
      </c>
      <c r="M25" s="152">
        <v>102</v>
      </c>
      <c r="N25" s="152">
        <v>223</v>
      </c>
      <c r="O25" s="152">
        <v>120</v>
      </c>
      <c r="P25" s="152">
        <v>243</v>
      </c>
      <c r="Q25" s="153">
        <v>0</v>
      </c>
      <c r="R25" s="153">
        <v>264</v>
      </c>
    </row>
    <row r="26" spans="3:18" ht="26.4">
      <c r="C26" s="86" t="s">
        <v>65</v>
      </c>
      <c r="D26" s="87" t="s">
        <v>66</v>
      </c>
      <c r="E26" s="152">
        <v>42</v>
      </c>
      <c r="F26" s="152">
        <v>143</v>
      </c>
      <c r="G26" s="152">
        <v>70</v>
      </c>
      <c r="H26" s="152">
        <v>195</v>
      </c>
      <c r="I26" s="152">
        <v>87</v>
      </c>
      <c r="J26" s="152">
        <v>254</v>
      </c>
      <c r="K26" s="152">
        <v>103</v>
      </c>
      <c r="L26" s="152">
        <v>302</v>
      </c>
      <c r="M26" s="152">
        <v>122</v>
      </c>
      <c r="N26" s="152">
        <v>370</v>
      </c>
      <c r="O26" s="152">
        <v>136</v>
      </c>
      <c r="P26" s="152">
        <v>399</v>
      </c>
      <c r="Q26" s="153">
        <v>136</v>
      </c>
      <c r="R26" s="153">
        <v>447</v>
      </c>
    </row>
    <row r="27" spans="3:18">
      <c r="C27" s="86" t="s">
        <v>67</v>
      </c>
      <c r="D27" s="87" t="s">
        <v>68</v>
      </c>
      <c r="E27" s="152">
        <v>2789</v>
      </c>
      <c r="F27" s="152">
        <v>7010</v>
      </c>
      <c r="G27" s="152">
        <v>3704</v>
      </c>
      <c r="H27" s="152">
        <v>9173</v>
      </c>
      <c r="I27" s="152">
        <v>4440</v>
      </c>
      <c r="J27" s="152">
        <v>11043</v>
      </c>
      <c r="K27" s="152">
        <v>5089</v>
      </c>
      <c r="L27" s="152">
        <v>12427</v>
      </c>
      <c r="M27" s="152">
        <v>5100</v>
      </c>
      <c r="N27" s="152">
        <v>12528</v>
      </c>
      <c r="O27" s="152">
        <v>5215</v>
      </c>
      <c r="P27" s="152">
        <v>12808</v>
      </c>
      <c r="Q27" s="153">
        <v>5565</v>
      </c>
      <c r="R27" s="153">
        <v>13587</v>
      </c>
    </row>
    <row r="28" spans="3:18" ht="26.4">
      <c r="C28" s="86" t="s">
        <v>69</v>
      </c>
      <c r="D28" s="87" t="s">
        <v>70</v>
      </c>
      <c r="E28" s="152">
        <v>3</v>
      </c>
      <c r="F28" s="152">
        <v>1</v>
      </c>
      <c r="G28" s="152">
        <v>3</v>
      </c>
      <c r="H28" s="152">
        <v>4</v>
      </c>
      <c r="I28" s="152">
        <v>5</v>
      </c>
      <c r="J28" s="152">
        <v>6</v>
      </c>
      <c r="K28" s="152">
        <v>5</v>
      </c>
      <c r="L28" s="152">
        <v>6</v>
      </c>
      <c r="M28" s="152">
        <v>4</v>
      </c>
      <c r="N28" s="152">
        <v>5</v>
      </c>
      <c r="O28" s="152">
        <v>4</v>
      </c>
      <c r="P28" s="152">
        <v>6</v>
      </c>
      <c r="Q28" s="153">
        <v>4</v>
      </c>
      <c r="R28" s="153">
        <v>8</v>
      </c>
    </row>
    <row r="29" spans="3:18" ht="39.6">
      <c r="C29" s="86" t="s">
        <v>71</v>
      </c>
      <c r="D29" s="87" t="s">
        <v>86</v>
      </c>
      <c r="E29" s="152">
        <v>2</v>
      </c>
      <c r="F29" s="152">
        <v>3</v>
      </c>
      <c r="G29" s="152">
        <v>3</v>
      </c>
      <c r="H29" s="152">
        <v>5</v>
      </c>
      <c r="I29" s="152">
        <v>5</v>
      </c>
      <c r="J29" s="152">
        <v>8</v>
      </c>
      <c r="K29" s="152">
        <v>8</v>
      </c>
      <c r="L29" s="152">
        <v>13</v>
      </c>
      <c r="M29" s="152">
        <v>10</v>
      </c>
      <c r="N29" s="152">
        <v>14</v>
      </c>
      <c r="O29" s="152">
        <v>13</v>
      </c>
      <c r="P29" s="152">
        <v>16</v>
      </c>
      <c r="Q29" s="153">
        <v>27</v>
      </c>
      <c r="R29" s="153">
        <v>43</v>
      </c>
    </row>
    <row r="30" spans="3:18" s="79" customFormat="1">
      <c r="C30" s="146"/>
      <c r="D30" s="89" t="s">
        <v>73</v>
      </c>
      <c r="E30" s="154">
        <v>64</v>
      </c>
      <c r="F30" s="154">
        <v>285</v>
      </c>
      <c r="G30" s="154">
        <v>101</v>
      </c>
      <c r="H30" s="154">
        <v>388</v>
      </c>
      <c r="I30" s="154">
        <v>200</v>
      </c>
      <c r="J30" s="154">
        <v>645</v>
      </c>
      <c r="K30" s="154">
        <v>768</v>
      </c>
      <c r="L30" s="154">
        <v>1977</v>
      </c>
      <c r="M30" s="154">
        <v>1552</v>
      </c>
      <c r="N30" s="154">
        <v>3808</v>
      </c>
      <c r="O30" s="154">
        <v>2644</v>
      </c>
      <c r="P30" s="154">
        <v>5935</v>
      </c>
      <c r="Q30" s="155">
        <v>9359</v>
      </c>
      <c r="R30" s="155">
        <v>17664</v>
      </c>
    </row>
    <row r="31" spans="3:18">
      <c r="C31" s="145"/>
      <c r="D31" s="88" t="s">
        <v>87</v>
      </c>
      <c r="E31" s="147">
        <v>10102</v>
      </c>
      <c r="F31" s="147">
        <v>32830</v>
      </c>
      <c r="G31" s="147">
        <v>12604</v>
      </c>
      <c r="H31" s="147">
        <v>38884</v>
      </c>
      <c r="I31" s="147">
        <v>15093</v>
      </c>
      <c r="J31" s="147">
        <v>45233</v>
      </c>
      <c r="K31" s="147">
        <v>18251</v>
      </c>
      <c r="L31" s="147">
        <v>52571</v>
      </c>
      <c r="M31" s="147">
        <v>19821</v>
      </c>
      <c r="N31" s="147">
        <v>56219</v>
      </c>
      <c r="O31" s="147">
        <v>22104</v>
      </c>
      <c r="P31" s="147">
        <v>61541</v>
      </c>
      <c r="Q31" s="151">
        <f>SUM(Q7:Q30)</f>
        <v>30528</v>
      </c>
      <c r="R31" s="151">
        <f>SUM(R7:R30)</f>
        <v>77729</v>
      </c>
    </row>
    <row r="32" spans="3:18">
      <c r="C32" s="5"/>
    </row>
    <row r="33" spans="5:14" ht="15.6">
      <c r="G33" s="12" t="s">
        <v>404</v>
      </c>
    </row>
    <row r="38" spans="5:14">
      <c r="E38" s="601"/>
      <c r="F38" s="601"/>
      <c r="G38" s="601"/>
      <c r="H38" s="601"/>
      <c r="I38" s="601"/>
      <c r="J38" s="601"/>
      <c r="K38" s="601"/>
      <c r="L38" s="601"/>
      <c r="M38" s="601"/>
      <c r="N38" s="601"/>
    </row>
  </sheetData>
  <mergeCells count="19">
    <mergeCell ref="C4:C5"/>
    <mergeCell ref="D4:D5"/>
    <mergeCell ref="E4:F4"/>
    <mergeCell ref="G4:H4"/>
    <mergeCell ref="I4:J4"/>
    <mergeCell ref="T5:U5"/>
    <mergeCell ref="V5:W5"/>
    <mergeCell ref="X5:Y5"/>
    <mergeCell ref="Z5:AA5"/>
    <mergeCell ref="AB5:AC5"/>
    <mergeCell ref="Q4:R4"/>
    <mergeCell ref="E38:F38"/>
    <mergeCell ref="G38:H38"/>
    <mergeCell ref="I38:J38"/>
    <mergeCell ref="K38:L38"/>
    <mergeCell ref="M38:N38"/>
    <mergeCell ref="M4:N4"/>
    <mergeCell ref="O4:P4"/>
    <mergeCell ref="K4:L4"/>
  </mergeCells>
  <hyperlinks>
    <hyperlink ref="G33" location="Contents!A1" display="BACK TO CONTENT" xr:uid="{87EB3098-D69F-4624-93CD-8BB3513B8AB8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2CDE8-A4C0-41C3-8DD1-3963A4C3FFD7}">
  <sheetPr>
    <tabColor rgb="FFC00000"/>
  </sheetPr>
  <dimension ref="B3:H13"/>
  <sheetViews>
    <sheetView showGridLines="0" workbookViewId="0">
      <selection activeCell="D13" sqref="D13"/>
    </sheetView>
  </sheetViews>
  <sheetFormatPr defaultRowHeight="14.4"/>
  <cols>
    <col min="8" max="8" width="17.6640625" customWidth="1"/>
  </cols>
  <sheetData>
    <row r="3" spans="2:8">
      <c r="B3" s="179" t="s">
        <v>434</v>
      </c>
      <c r="C3" s="173"/>
      <c r="D3" s="173"/>
      <c r="E3" s="173"/>
      <c r="F3" s="173"/>
      <c r="G3" s="173"/>
      <c r="H3" s="173"/>
    </row>
    <row r="4" spans="2:8">
      <c r="B4" s="604"/>
      <c r="C4" s="598" t="s">
        <v>20</v>
      </c>
      <c r="D4" s="598"/>
      <c r="E4" s="598" t="s">
        <v>74</v>
      </c>
      <c r="F4" s="598"/>
      <c r="G4" s="598" t="s">
        <v>22</v>
      </c>
      <c r="H4" s="598"/>
    </row>
    <row r="5" spans="2:8">
      <c r="B5" s="605"/>
      <c r="C5" s="351" t="s">
        <v>6</v>
      </c>
      <c r="D5" s="351" t="s">
        <v>7</v>
      </c>
      <c r="E5" s="351" t="s">
        <v>6</v>
      </c>
      <c r="F5" s="351" t="s">
        <v>7</v>
      </c>
      <c r="G5" s="351" t="s">
        <v>6</v>
      </c>
      <c r="H5" s="351" t="s">
        <v>7</v>
      </c>
    </row>
    <row r="6" spans="2:8">
      <c r="B6" s="171">
        <v>2018</v>
      </c>
      <c r="C6" s="172">
        <v>0.54284193720063867</v>
      </c>
      <c r="D6" s="172">
        <v>0.52853010780962395</v>
      </c>
      <c r="E6" s="172">
        <v>0.54760746147607464</v>
      </c>
      <c r="F6" s="172">
        <v>0.59465321325852227</v>
      </c>
      <c r="G6" s="172">
        <v>0.55165013218113079</v>
      </c>
      <c r="H6" s="172">
        <v>0.54591184585996277</v>
      </c>
    </row>
    <row r="7" spans="2:8">
      <c r="B7" s="171">
        <v>2019</v>
      </c>
      <c r="C7" s="172">
        <v>0.64648295866569983</v>
      </c>
      <c r="D7" s="172">
        <v>0.59894077997111217</v>
      </c>
      <c r="E7" s="172">
        <v>0.60270270270270265</v>
      </c>
      <c r="F7" s="172">
        <v>0.66249634894362774</v>
      </c>
      <c r="G7" s="172">
        <v>0.55098959802246295</v>
      </c>
      <c r="H7" s="172">
        <v>0.53040301830447012</v>
      </c>
    </row>
    <row r="8" spans="2:8">
      <c r="B8" s="171">
        <v>2020</v>
      </c>
      <c r="C8" s="172">
        <v>0.776173285198556</v>
      </c>
      <c r="D8" s="172">
        <v>0.69711538461538458</v>
      </c>
      <c r="E8" s="172">
        <v>0.68356643356643354</v>
      </c>
      <c r="F8" s="172">
        <v>0.68960871961300596</v>
      </c>
      <c r="G8" s="172">
        <v>0.71640544063095279</v>
      </c>
      <c r="H8" s="172">
        <v>0.71952879230717748</v>
      </c>
    </row>
    <row r="9" spans="2:8">
      <c r="B9" s="171">
        <v>2021</v>
      </c>
      <c r="C9" s="172">
        <v>0.64261555806087933</v>
      </c>
      <c r="D9" s="172">
        <v>0.64179104477611937</v>
      </c>
      <c r="E9" s="172">
        <v>0.59438285291943826</v>
      </c>
      <c r="F9" s="172">
        <v>0.64471853844013727</v>
      </c>
      <c r="G9" s="172">
        <v>0.60003096303176973</v>
      </c>
      <c r="H9" s="172">
        <v>0.61414352741233913</v>
      </c>
    </row>
    <row r="10" spans="2:8">
      <c r="B10" s="171">
        <v>2022</v>
      </c>
      <c r="C10" s="172">
        <v>0.51950718685831621</v>
      </c>
      <c r="D10" s="172">
        <v>0.56573275862068961</v>
      </c>
      <c r="E10" s="172">
        <v>0.47477090824730311</v>
      </c>
      <c r="F10" s="172">
        <v>0.50106895677066343</v>
      </c>
      <c r="G10" s="172">
        <v>0.51994617961886114</v>
      </c>
      <c r="H10" s="172">
        <v>0.51697597418748298</v>
      </c>
    </row>
    <row r="13" spans="2:8">
      <c r="D13" s="12" t="s">
        <v>403</v>
      </c>
    </row>
  </sheetData>
  <mergeCells count="4">
    <mergeCell ref="C4:D4"/>
    <mergeCell ref="E4:F4"/>
    <mergeCell ref="G4:H4"/>
    <mergeCell ref="B4:B5"/>
  </mergeCells>
  <hyperlinks>
    <hyperlink ref="D13" location="Contents!A1" display="BACK TO CONTENTS" xr:uid="{2AF9958A-A649-4944-8AEB-9CEE72BD84D8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CD668-2545-42A4-941A-A302670ECF2B}">
  <sheetPr>
    <tabColor rgb="FFC00000"/>
  </sheetPr>
  <dimension ref="B2:H13"/>
  <sheetViews>
    <sheetView showGridLines="0" workbookViewId="0">
      <selection activeCell="D13" sqref="D13"/>
    </sheetView>
  </sheetViews>
  <sheetFormatPr defaultRowHeight="14.4"/>
  <cols>
    <col min="8" max="8" width="10.88671875" customWidth="1"/>
  </cols>
  <sheetData>
    <row r="2" spans="2:8">
      <c r="C2" s="169"/>
      <c r="D2" s="169"/>
      <c r="E2" s="169"/>
      <c r="F2" s="169"/>
      <c r="G2" s="169"/>
      <c r="H2" s="169"/>
    </row>
    <row r="3" spans="2:8">
      <c r="B3" s="179" t="s">
        <v>512</v>
      </c>
      <c r="C3" s="169"/>
      <c r="D3" s="169"/>
      <c r="E3" s="169"/>
      <c r="F3" s="169"/>
      <c r="G3" s="169"/>
      <c r="H3" s="169"/>
    </row>
    <row r="4" spans="2:8">
      <c r="B4" s="604"/>
      <c r="C4" s="575" t="s">
        <v>20</v>
      </c>
      <c r="D4" s="577"/>
      <c r="E4" s="575" t="s">
        <v>433</v>
      </c>
      <c r="F4" s="577"/>
      <c r="G4" s="575" t="s">
        <v>22</v>
      </c>
      <c r="H4" s="577"/>
    </row>
    <row r="5" spans="2:8">
      <c r="B5" s="605"/>
      <c r="C5" s="133" t="s">
        <v>6</v>
      </c>
      <c r="D5" s="133" t="s">
        <v>7</v>
      </c>
      <c r="E5" s="133" t="s">
        <v>6</v>
      </c>
      <c r="F5" s="133" t="s">
        <v>7</v>
      </c>
      <c r="G5" s="133" t="s">
        <v>6</v>
      </c>
      <c r="H5" s="133" t="s">
        <v>7</v>
      </c>
    </row>
    <row r="6" spans="2:8">
      <c r="B6" s="174">
        <v>2018</v>
      </c>
      <c r="C6" s="175">
        <v>0.47756823796957454</v>
      </c>
      <c r="D6" s="175">
        <v>0.52119009348706913</v>
      </c>
      <c r="E6" s="175">
        <v>0.7949932015200647</v>
      </c>
      <c r="F6" s="175">
        <v>0.75791281765429674</v>
      </c>
      <c r="G6" s="175">
        <v>0.68448371892829318</v>
      </c>
      <c r="H6" s="175">
        <v>0.68335004608396943</v>
      </c>
    </row>
    <row r="7" spans="2:8">
      <c r="B7" s="174">
        <v>2019</v>
      </c>
      <c r="C7" s="175">
        <v>0.77504398828876608</v>
      </c>
      <c r="D7" s="175">
        <v>0.65627025717446452</v>
      </c>
      <c r="E7" s="175">
        <v>0.73022178833781626</v>
      </c>
      <c r="F7" s="175">
        <v>0.81528851961188564</v>
      </c>
      <c r="G7" s="175">
        <v>0.70071222690032609</v>
      </c>
      <c r="H7" s="175">
        <v>0.61135596840019513</v>
      </c>
    </row>
    <row r="8" spans="2:8">
      <c r="B8" s="174">
        <v>2020</v>
      </c>
      <c r="C8" s="175">
        <v>0.74575251907676998</v>
      </c>
      <c r="D8" s="175">
        <v>0.86431518453816225</v>
      </c>
      <c r="E8" s="175">
        <v>0.71127511150109402</v>
      </c>
      <c r="F8" s="175">
        <v>0.62283836913463297</v>
      </c>
      <c r="G8" s="175">
        <v>0.63888124650783107</v>
      </c>
      <c r="H8" s="175">
        <v>0.57560309234776275</v>
      </c>
    </row>
    <row r="9" spans="2:8">
      <c r="B9" s="174">
        <v>2021</v>
      </c>
      <c r="C9" s="175">
        <v>0.81217627090837696</v>
      </c>
      <c r="D9" s="175">
        <v>0.85122257846672766</v>
      </c>
      <c r="E9" s="175">
        <v>0.712618646521338</v>
      </c>
      <c r="F9" s="175">
        <v>0.6559608005843548</v>
      </c>
      <c r="G9" s="175">
        <v>0.65908770566835839</v>
      </c>
      <c r="H9" s="175">
        <v>0.62630541697857123</v>
      </c>
    </row>
    <row r="10" spans="2:8">
      <c r="B10" s="174">
        <v>2022</v>
      </c>
      <c r="C10" s="175">
        <v>0.929566671279491</v>
      </c>
      <c r="D10" s="175">
        <v>0.90045796681593537</v>
      </c>
      <c r="E10" s="175">
        <v>0.60120048845714269</v>
      </c>
      <c r="F10" s="175">
        <v>0.58821512608420545</v>
      </c>
      <c r="G10" s="175">
        <v>0.64013332708356085</v>
      </c>
      <c r="H10" s="175">
        <v>0.56889903956390997</v>
      </c>
    </row>
    <row r="11" spans="2:8">
      <c r="B11" s="169"/>
      <c r="C11" s="169"/>
      <c r="D11" s="169"/>
      <c r="E11" s="169"/>
      <c r="F11" s="169"/>
      <c r="G11" s="169"/>
      <c r="H11" s="169"/>
    </row>
    <row r="13" spans="2:8">
      <c r="D13" s="12" t="s">
        <v>403</v>
      </c>
    </row>
  </sheetData>
  <mergeCells count="4">
    <mergeCell ref="B4:B5"/>
    <mergeCell ref="C4:D4"/>
    <mergeCell ref="E4:F4"/>
    <mergeCell ref="G4:H4"/>
  </mergeCells>
  <hyperlinks>
    <hyperlink ref="D13" location="Contents!A1" display="BACK TO CONTENTS" xr:uid="{FEC9F210-0406-4CF6-BDF0-935A37F22B13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EA544-2F52-4C3F-B0F2-62335CF5C6DD}">
  <sheetPr>
    <tabColor rgb="FFC00000"/>
  </sheetPr>
  <dimension ref="B2:H27"/>
  <sheetViews>
    <sheetView showGridLines="0" topLeftCell="A4" workbookViewId="0">
      <selection activeCell="B2" sqref="B2"/>
    </sheetView>
  </sheetViews>
  <sheetFormatPr defaultRowHeight="14.4"/>
  <cols>
    <col min="2" max="2" width="68.5546875" bestFit="1" customWidth="1"/>
    <col min="3" max="3" width="40.5546875" bestFit="1" customWidth="1"/>
    <col min="4" max="4" width="19.88671875" bestFit="1" customWidth="1"/>
  </cols>
  <sheetData>
    <row r="2" spans="2:8" ht="15" thickBot="1">
      <c r="B2" s="370" t="s">
        <v>513</v>
      </c>
      <c r="C2" s="169"/>
      <c r="D2" s="169"/>
      <c r="E2" s="169"/>
      <c r="F2" s="169"/>
      <c r="G2" s="169"/>
      <c r="H2" s="169"/>
    </row>
    <row r="3" spans="2:8" ht="15" thickBot="1">
      <c r="B3" s="219" t="s">
        <v>88</v>
      </c>
      <c r="C3" s="220" t="s">
        <v>89</v>
      </c>
      <c r="D3" s="220" t="s">
        <v>90</v>
      </c>
      <c r="E3" s="169"/>
      <c r="F3" s="169"/>
      <c r="G3" s="169"/>
      <c r="H3" s="169"/>
    </row>
    <row r="4" spans="2:8" ht="15" thickBot="1">
      <c r="B4" s="606" t="s">
        <v>514</v>
      </c>
      <c r="C4" s="609" t="s">
        <v>91</v>
      </c>
      <c r="D4" s="218" t="s">
        <v>92</v>
      </c>
    </row>
    <row r="5" spans="2:8" ht="15" thickBot="1">
      <c r="B5" s="608"/>
      <c r="C5" s="610"/>
      <c r="D5" s="218" t="s">
        <v>93</v>
      </c>
    </row>
    <row r="6" spans="2:8" ht="15" thickBot="1">
      <c r="B6" s="608"/>
      <c r="C6" s="610"/>
      <c r="D6" s="218" t="s">
        <v>74</v>
      </c>
    </row>
    <row r="7" spans="2:8" ht="15" thickBot="1">
      <c r="B7" s="608"/>
      <c r="C7" s="610"/>
      <c r="D7" s="218" t="s">
        <v>94</v>
      </c>
    </row>
    <row r="8" spans="2:8" ht="15" thickBot="1">
      <c r="B8" s="608"/>
      <c r="C8" s="610"/>
      <c r="D8" s="218" t="s">
        <v>95</v>
      </c>
    </row>
    <row r="9" spans="2:8" ht="15" thickBot="1">
      <c r="B9" s="608"/>
      <c r="C9" s="610"/>
      <c r="D9" s="218" t="s">
        <v>96</v>
      </c>
    </row>
    <row r="10" spans="2:8" ht="15" thickBot="1">
      <c r="B10" s="608"/>
      <c r="C10" s="610"/>
      <c r="D10" s="218" t="s">
        <v>22</v>
      </c>
    </row>
    <row r="11" spans="2:8" ht="15" thickBot="1">
      <c r="B11" s="608"/>
      <c r="C11" s="610"/>
      <c r="D11" s="218" t="s">
        <v>97</v>
      </c>
    </row>
    <row r="12" spans="2:8" ht="15" thickBot="1">
      <c r="B12" s="607"/>
      <c r="C12" s="611"/>
      <c r="D12" s="218" t="s">
        <v>414</v>
      </c>
    </row>
    <row r="13" spans="2:8" ht="29.4" thickBot="1">
      <c r="B13" s="221" t="s">
        <v>515</v>
      </c>
      <c r="C13" s="222" t="s">
        <v>98</v>
      </c>
      <c r="D13" s="59" t="s">
        <v>99</v>
      </c>
    </row>
    <row r="14" spans="2:8" ht="27" thickBot="1">
      <c r="B14" s="606" t="s">
        <v>516</v>
      </c>
      <c r="C14" s="223" t="s">
        <v>100</v>
      </c>
      <c r="D14" s="59" t="s">
        <v>102</v>
      </c>
    </row>
    <row r="15" spans="2:8" ht="15" thickBot="1">
      <c r="B15" s="607"/>
      <c r="C15" s="222" t="s">
        <v>101</v>
      </c>
      <c r="D15" s="59" t="s">
        <v>103</v>
      </c>
    </row>
    <row r="16" spans="2:8" ht="27" thickBot="1">
      <c r="B16" s="606" t="s">
        <v>517</v>
      </c>
      <c r="C16" s="223" t="s">
        <v>104</v>
      </c>
      <c r="D16" s="59" t="s">
        <v>106</v>
      </c>
    </row>
    <row r="17" spans="2:4" ht="15" thickBot="1">
      <c r="B17" s="608"/>
      <c r="C17" s="223" t="s">
        <v>105</v>
      </c>
      <c r="D17" s="59" t="s">
        <v>107</v>
      </c>
    </row>
    <row r="18" spans="2:4" ht="15" thickBot="1">
      <c r="B18" s="608"/>
      <c r="C18" s="224"/>
      <c r="D18" s="59" t="s">
        <v>108</v>
      </c>
    </row>
    <row r="19" spans="2:4" ht="27" thickBot="1">
      <c r="B19" s="607"/>
      <c r="C19" s="217"/>
      <c r="D19" s="59" t="s">
        <v>109</v>
      </c>
    </row>
    <row r="22" spans="2:4">
      <c r="B22" s="197" t="s">
        <v>110</v>
      </c>
    </row>
    <row r="23" spans="2:4">
      <c r="B23" s="197" t="s">
        <v>111</v>
      </c>
    </row>
    <row r="27" spans="2:4">
      <c r="B27" s="12" t="s">
        <v>403</v>
      </c>
    </row>
  </sheetData>
  <mergeCells count="4">
    <mergeCell ref="B14:B15"/>
    <mergeCell ref="B16:B19"/>
    <mergeCell ref="B4:B12"/>
    <mergeCell ref="C4:C12"/>
  </mergeCells>
  <hyperlinks>
    <hyperlink ref="C13" location="_ftn1" display="_ftn1" xr:uid="{AF934D8C-FDB8-4D48-A45F-1087F965FFF6}"/>
    <hyperlink ref="C15" location="_ftn2" display="_ftn2" xr:uid="{831751E4-49F5-4FD6-A92E-29464293A98D}"/>
    <hyperlink ref="B22" location="_ftnref1" display="_ftnref1" xr:uid="{96ED6ACB-F314-46D7-8AE8-8814F095A001}"/>
    <hyperlink ref="B23" location="_ftnref2" display="_ftnref2" xr:uid="{A54D9280-BAB0-428F-BCBA-88410FB42845}"/>
    <hyperlink ref="B27" location="Contents!A1" display="BACK TO CONTENTS" xr:uid="{AA91428A-D930-4CD7-A13D-F4D0F42D7B4F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3A5E9-A344-4708-B938-7B92309929DC}">
  <sheetPr>
    <tabColor rgb="FFC00000"/>
  </sheetPr>
  <dimension ref="B2:M37"/>
  <sheetViews>
    <sheetView showGridLines="0" workbookViewId="0">
      <selection activeCell="B27" sqref="B27"/>
    </sheetView>
  </sheetViews>
  <sheetFormatPr defaultColWidth="8.88671875" defaultRowHeight="15"/>
  <cols>
    <col min="1" max="1" width="8.88671875" style="3"/>
    <col min="2" max="2" width="67.33203125" style="3" customWidth="1"/>
    <col min="3" max="3" width="15.33203125" style="3" bestFit="1" customWidth="1"/>
    <col min="4" max="4" width="10.88671875" style="3" bestFit="1" customWidth="1"/>
    <col min="5" max="5" width="9" style="29" bestFit="1" customWidth="1"/>
    <col min="6" max="6" width="10.88671875" style="3" bestFit="1" customWidth="1"/>
    <col min="7" max="7" width="9" style="29" bestFit="1" customWidth="1"/>
    <col min="8" max="8" width="9.6640625" style="3" bestFit="1" customWidth="1"/>
    <col min="9" max="9" width="9" style="29" bestFit="1" customWidth="1"/>
    <col min="10" max="10" width="10.88671875" style="3" bestFit="1" customWidth="1"/>
    <col min="11" max="11" width="9" style="29" bestFit="1" customWidth="1"/>
    <col min="12" max="16384" width="8.88671875" style="3"/>
  </cols>
  <sheetData>
    <row r="2" spans="2:11" ht="47.4" customHeight="1" thickBot="1">
      <c r="B2" s="612" t="s">
        <v>519</v>
      </c>
      <c r="C2" s="612"/>
      <c r="D2" s="37"/>
      <c r="E2" s="43"/>
      <c r="F2" s="37"/>
      <c r="G2" s="43"/>
      <c r="H2" s="37"/>
      <c r="I2" s="43"/>
      <c r="J2" s="37"/>
      <c r="K2" s="43"/>
    </row>
    <row r="3" spans="2:11" ht="16.2" customHeight="1" thickBot="1">
      <c r="B3" s="617" t="s">
        <v>112</v>
      </c>
      <c r="C3" s="38" t="s">
        <v>113</v>
      </c>
      <c r="D3" s="620" t="s">
        <v>125</v>
      </c>
      <c r="E3" s="621"/>
      <c r="F3" s="622" t="s">
        <v>126</v>
      </c>
      <c r="G3" s="623"/>
      <c r="H3" s="622" t="s">
        <v>127</v>
      </c>
      <c r="I3" s="623"/>
      <c r="J3" s="622" t="s">
        <v>128</v>
      </c>
      <c r="K3" s="624"/>
    </row>
    <row r="4" spans="2:11" ht="15.6" thickBot="1">
      <c r="B4" s="618"/>
      <c r="C4" s="39" t="s">
        <v>452</v>
      </c>
      <c r="D4" s="46" t="s">
        <v>114</v>
      </c>
      <c r="E4" s="613" t="s">
        <v>115</v>
      </c>
      <c r="F4" s="47" t="s">
        <v>116</v>
      </c>
      <c r="G4" s="613" t="s">
        <v>115</v>
      </c>
      <c r="H4" s="47" t="s">
        <v>116</v>
      </c>
      <c r="I4" s="613" t="s">
        <v>115</v>
      </c>
      <c r="J4" s="47" t="s">
        <v>116</v>
      </c>
      <c r="K4" s="615" t="s">
        <v>115</v>
      </c>
    </row>
    <row r="5" spans="2:11" ht="15.6" thickBot="1">
      <c r="B5" s="619"/>
      <c r="C5" s="40"/>
      <c r="D5" s="48" t="s">
        <v>117</v>
      </c>
      <c r="E5" s="614"/>
      <c r="F5" s="49" t="s">
        <v>118</v>
      </c>
      <c r="G5" s="614"/>
      <c r="H5" s="49" t="s">
        <v>119</v>
      </c>
      <c r="I5" s="614"/>
      <c r="J5" s="49" t="s">
        <v>120</v>
      </c>
      <c r="K5" s="616"/>
    </row>
    <row r="6" spans="2:11" ht="15.6" thickBot="1">
      <c r="B6" s="41">
        <v>2017</v>
      </c>
      <c r="C6" s="31">
        <v>38899.300000000003</v>
      </c>
      <c r="D6" s="31">
        <v>16394.400000000001</v>
      </c>
      <c r="E6" s="44">
        <v>0.42099999999999999</v>
      </c>
      <c r="F6" s="31">
        <v>17093</v>
      </c>
      <c r="G6" s="44">
        <v>0.439</v>
      </c>
      <c r="H6" s="31">
        <v>2976.6</v>
      </c>
      <c r="I6" s="44">
        <v>7.6999999999999999E-2</v>
      </c>
      <c r="J6" s="31">
        <v>2435.1999999999998</v>
      </c>
      <c r="K6" s="44">
        <v>6.3E-2</v>
      </c>
    </row>
    <row r="7" spans="2:11" ht="15.6" thickBot="1">
      <c r="B7" s="41">
        <v>2018</v>
      </c>
      <c r="C7" s="31">
        <v>48176.7</v>
      </c>
      <c r="D7" s="31">
        <v>20199.900000000001</v>
      </c>
      <c r="E7" s="44">
        <v>0.41899999999999998</v>
      </c>
      <c r="F7" s="31">
        <v>20848.7</v>
      </c>
      <c r="G7" s="44">
        <v>0.433</v>
      </c>
      <c r="H7" s="31">
        <v>3191.4</v>
      </c>
      <c r="I7" s="44">
        <v>6.6000000000000003E-2</v>
      </c>
      <c r="J7" s="31">
        <v>3936.7</v>
      </c>
      <c r="K7" s="44">
        <v>8.2000000000000003E-2</v>
      </c>
    </row>
    <row r="8" spans="2:11" ht="15.6" thickBot="1">
      <c r="B8" s="41">
        <v>2019</v>
      </c>
      <c r="C8" s="31">
        <v>52681.4</v>
      </c>
      <c r="D8" s="31">
        <v>23918.7</v>
      </c>
      <c r="E8" s="44">
        <v>0.45400000000000001</v>
      </c>
      <c r="F8" s="31">
        <v>20708.5</v>
      </c>
      <c r="G8" s="44">
        <v>0.39300000000000002</v>
      </c>
      <c r="H8" s="31">
        <v>3869.5</v>
      </c>
      <c r="I8" s="44">
        <v>7.3999999999999996E-2</v>
      </c>
      <c r="J8" s="31">
        <v>4184.8</v>
      </c>
      <c r="K8" s="44">
        <v>7.9000000000000001E-2</v>
      </c>
    </row>
    <row r="9" spans="2:11" ht="15.6" thickBot="1">
      <c r="B9" s="41">
        <v>2020</v>
      </c>
      <c r="C9" s="31">
        <v>57422.6</v>
      </c>
      <c r="D9" s="31">
        <v>29236</v>
      </c>
      <c r="E9" s="44">
        <v>0.50900000000000001</v>
      </c>
      <c r="F9" s="31">
        <v>19232.5</v>
      </c>
      <c r="G9" s="44">
        <v>0.33500000000000002</v>
      </c>
      <c r="H9" s="31">
        <v>3606</v>
      </c>
      <c r="I9" s="44">
        <v>6.3E-2</v>
      </c>
      <c r="J9" s="31">
        <v>5348.2</v>
      </c>
      <c r="K9" s="44">
        <v>9.2999999999999999E-2</v>
      </c>
    </row>
    <row r="10" spans="2:11" ht="15.6" thickBot="1">
      <c r="B10" s="41">
        <v>2021</v>
      </c>
      <c r="C10" s="31">
        <v>83572.5</v>
      </c>
      <c r="D10" s="31">
        <v>42483.199999999997</v>
      </c>
      <c r="E10" s="44">
        <v>0.50800000000000001</v>
      </c>
      <c r="F10" s="31">
        <v>23343.7</v>
      </c>
      <c r="G10" s="44">
        <v>0.27900000000000003</v>
      </c>
      <c r="H10" s="31">
        <v>5328.2</v>
      </c>
      <c r="I10" s="44">
        <v>6.4000000000000001E-2</v>
      </c>
      <c r="J10" s="31">
        <v>12417.3</v>
      </c>
      <c r="K10" s="44">
        <v>0.14899999999999999</v>
      </c>
    </row>
    <row r="11" spans="2:11" ht="15.6" thickBot="1">
      <c r="B11" s="41">
        <v>2022</v>
      </c>
      <c r="C11" s="31">
        <v>89937.38311631183</v>
      </c>
      <c r="D11" s="31">
        <v>47910.198776771729</v>
      </c>
      <c r="E11" s="44">
        <v>0.53269999999999995</v>
      </c>
      <c r="F11" s="31">
        <v>25909.936522161574</v>
      </c>
      <c r="G11" s="44">
        <v>0.28810000000000002</v>
      </c>
      <c r="H11" s="31">
        <v>5671.9273131385162</v>
      </c>
      <c r="I11" s="44">
        <v>6.3100000000000003E-2</v>
      </c>
      <c r="J11" s="31">
        <v>10445.320504240002</v>
      </c>
      <c r="K11" s="44">
        <f>J11/C11</f>
        <v>0.11613992026798863</v>
      </c>
    </row>
    <row r="12" spans="2:11" ht="2.4" customHeight="1">
      <c r="B12" s="42"/>
      <c r="C12" s="36"/>
      <c r="D12" s="37"/>
      <c r="E12" s="43"/>
      <c r="F12" s="37"/>
      <c r="G12" s="43"/>
      <c r="H12" s="37"/>
      <c r="I12" s="43"/>
      <c r="J12" s="37"/>
      <c r="K12" s="43"/>
    </row>
    <row r="13" spans="2:11">
      <c r="B13" s="33"/>
      <c r="C13" s="32"/>
    </row>
    <row r="14" spans="2:11" ht="1.2" customHeight="1">
      <c r="B14" s="7"/>
      <c r="C14" s="32"/>
    </row>
    <row r="15" spans="2:11" ht="15.6" hidden="1">
      <c r="B15" s="7"/>
      <c r="C15" s="32"/>
    </row>
    <row r="16" spans="2:11" ht="15.6" hidden="1">
      <c r="B16" s="7"/>
      <c r="C16" s="32"/>
    </row>
    <row r="17" spans="2:13" ht="15.6" hidden="1">
      <c r="B17" s="7"/>
      <c r="C17" s="32"/>
    </row>
    <row r="18" spans="2:13" ht="15.6">
      <c r="B18" s="7"/>
      <c r="C18" s="32"/>
      <c r="F18" s="176"/>
    </row>
    <row r="19" spans="2:13" ht="15.6">
      <c r="B19" s="7"/>
      <c r="C19" s="32"/>
    </row>
    <row r="20" spans="2:13" ht="15.6">
      <c r="B20" s="7"/>
      <c r="C20" s="32"/>
    </row>
    <row r="21" spans="2:13" ht="15.6">
      <c r="B21" s="34" t="s">
        <v>121</v>
      </c>
      <c r="C21" s="35"/>
      <c r="D21" s="11"/>
      <c r="E21" s="45"/>
      <c r="F21" s="11"/>
      <c r="G21" s="45"/>
      <c r="H21" s="11"/>
      <c r="I21" s="45"/>
      <c r="J21" s="11"/>
      <c r="K21" s="45"/>
      <c r="L21" s="11"/>
      <c r="M21" s="11"/>
    </row>
    <row r="22" spans="2:13" ht="15.6">
      <c r="B22" s="34" t="s">
        <v>122</v>
      </c>
      <c r="C22" s="35"/>
      <c r="D22" s="11"/>
      <c r="E22" s="45"/>
      <c r="F22" s="11"/>
      <c r="G22" s="45"/>
      <c r="H22" s="11"/>
      <c r="I22" s="45"/>
      <c r="J22" s="11"/>
      <c r="K22" s="45"/>
      <c r="L22" s="11"/>
      <c r="M22" s="11"/>
    </row>
    <row r="23" spans="2:13" ht="15.6">
      <c r="B23" s="34" t="s">
        <v>123</v>
      </c>
      <c r="C23" s="35"/>
      <c r="D23" s="11"/>
      <c r="E23" s="45"/>
      <c r="F23" s="11"/>
      <c r="G23" s="45"/>
      <c r="H23" s="11"/>
      <c r="I23" s="45"/>
      <c r="J23" s="11"/>
      <c r="K23" s="45"/>
      <c r="L23" s="11"/>
      <c r="M23" s="11"/>
    </row>
    <row r="24" spans="2:13" ht="15.6">
      <c r="B24" s="34" t="s">
        <v>124</v>
      </c>
      <c r="C24" s="35"/>
      <c r="D24" s="11"/>
      <c r="E24" s="45"/>
      <c r="F24" s="11"/>
      <c r="G24" s="45"/>
      <c r="H24" s="11"/>
      <c r="I24" s="45"/>
      <c r="J24" s="11"/>
      <c r="K24" s="45"/>
      <c r="L24" s="11"/>
      <c r="M24" s="11"/>
    </row>
    <row r="25" spans="2:13" ht="15.6">
      <c r="B25" s="11"/>
      <c r="C25" s="11"/>
      <c r="D25" s="11"/>
      <c r="E25" s="45"/>
      <c r="F25" s="11"/>
      <c r="G25" s="45"/>
      <c r="H25" s="11"/>
      <c r="I25" s="45"/>
      <c r="J25" s="11"/>
      <c r="K25" s="45"/>
      <c r="L25" s="11"/>
      <c r="M25" s="11"/>
    </row>
    <row r="26" spans="2:13" ht="15.6">
      <c r="B26" s="11"/>
      <c r="C26" s="11"/>
      <c r="D26" s="11"/>
      <c r="E26" s="45"/>
      <c r="F26" s="11"/>
      <c r="G26" s="45"/>
      <c r="H26" s="11"/>
      <c r="I26" s="45"/>
      <c r="J26" s="11"/>
      <c r="K26" s="45"/>
      <c r="L26" s="11"/>
      <c r="M26" s="11"/>
    </row>
    <row r="27" spans="2:13" ht="15.6">
      <c r="B27" s="14" t="s">
        <v>404</v>
      </c>
      <c r="C27" s="11"/>
      <c r="D27" s="11"/>
      <c r="E27" s="45"/>
      <c r="F27" s="11"/>
      <c r="G27" s="45"/>
      <c r="H27" s="11"/>
      <c r="I27" s="45"/>
      <c r="J27" s="11"/>
      <c r="K27" s="45"/>
      <c r="L27" s="11"/>
      <c r="M27" s="11"/>
    </row>
    <row r="36" spans="2:3">
      <c r="B36" s="3">
        <f>800*30</f>
        <v>24000</v>
      </c>
    </row>
    <row r="37" spans="2:3">
      <c r="B37" s="3">
        <f>90*30</f>
        <v>2700</v>
      </c>
      <c r="C37" s="3">
        <f>B37*20</f>
        <v>54000</v>
      </c>
    </row>
  </sheetData>
  <mergeCells count="10">
    <mergeCell ref="B2:C2"/>
    <mergeCell ref="E4:E5"/>
    <mergeCell ref="G4:G5"/>
    <mergeCell ref="I4:I5"/>
    <mergeCell ref="K4:K5"/>
    <mergeCell ref="B3:B5"/>
    <mergeCell ref="D3:E3"/>
    <mergeCell ref="F3:G3"/>
    <mergeCell ref="H3:I3"/>
    <mergeCell ref="J3:K3"/>
  </mergeCells>
  <hyperlinks>
    <hyperlink ref="D3" location="_ftn1" display="_ftn1" xr:uid="{E6C2D3E8-B20F-482B-9A0C-927E09D5D3E4}"/>
    <hyperlink ref="F3" location="_ftn2" display="_ftn2" xr:uid="{67EBD474-723F-423B-8924-1EF1E7B08D0B}"/>
    <hyperlink ref="H3" location="_ftn3" display="_ftn3" xr:uid="{CBFF7D75-2EEF-4E9F-8A41-56B61C804EDF}"/>
    <hyperlink ref="J3" location="_ftn4" display="_ftn4" xr:uid="{A399868B-46C8-4CD1-806B-35C3C3C828BC}"/>
    <hyperlink ref="B21" location="_ftnref1" display="_ftnref1" xr:uid="{50D63D07-1348-4C98-90F5-C108AF897D12}"/>
    <hyperlink ref="B22" location="_ftnref2" display="_ftnref2" xr:uid="{624AD15B-50D4-4EA5-B402-D3F9FCEDBC0A}"/>
    <hyperlink ref="B23" location="_ftnref3" display="_ftnref3" xr:uid="{F888A18B-994F-4DBA-A436-8E5EC360B272}"/>
    <hyperlink ref="B24" location="_ftnref4" display="_ftnref4" xr:uid="{3CA1E2EB-C598-4347-95D3-15875F66146D}"/>
    <hyperlink ref="B27" location="Contents!A1" display="BACK TO CONTENT" xr:uid="{3F938AAD-05CE-4DB8-B87F-2EA7284270E8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0DA49-6B17-4308-8BCE-4D280E41A15D}">
  <sheetPr>
    <tabColor rgb="FFC00000"/>
  </sheetPr>
  <dimension ref="C2:AE23"/>
  <sheetViews>
    <sheetView showGridLines="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23" sqref="D23"/>
    </sheetView>
  </sheetViews>
  <sheetFormatPr defaultColWidth="8.88671875" defaultRowHeight="18" customHeight="1"/>
  <cols>
    <col min="1" max="1" width="8.88671875" style="3"/>
    <col min="2" max="2" width="3" style="3" customWidth="1"/>
    <col min="3" max="3" width="30.109375" style="3" customWidth="1"/>
    <col min="4" max="4" width="10.33203125" style="3" customWidth="1"/>
    <col min="5" max="16" width="11.109375" style="3" bestFit="1" customWidth="1"/>
    <col min="17" max="17" width="11.33203125" style="3" customWidth="1"/>
    <col min="18" max="18" width="10.5546875" style="3" bestFit="1" customWidth="1"/>
    <col min="19" max="31" width="11.33203125" style="3" bestFit="1" customWidth="1"/>
    <col min="32" max="16384" width="8.88671875" style="3"/>
  </cols>
  <sheetData>
    <row r="2" spans="3:31" ht="18" customHeight="1">
      <c r="O2" s="15"/>
      <c r="P2" s="15"/>
      <c r="Q2" s="15"/>
      <c r="S2" s="15"/>
    </row>
    <row r="3" spans="3:31" ht="18" customHeight="1" thickBot="1">
      <c r="C3" s="7" t="s">
        <v>682</v>
      </c>
    </row>
    <row r="4" spans="3:31" ht="18" customHeight="1" thickBot="1">
      <c r="C4" s="261" t="s">
        <v>112</v>
      </c>
      <c r="D4" s="30">
        <v>1995</v>
      </c>
      <c r="E4" s="30">
        <v>1996</v>
      </c>
      <c r="F4" s="30">
        <v>1997</v>
      </c>
      <c r="G4" s="30">
        <v>1998</v>
      </c>
      <c r="H4" s="30">
        <v>1999</v>
      </c>
      <c r="I4" s="30">
        <v>2000</v>
      </c>
      <c r="J4" s="30">
        <v>2001</v>
      </c>
      <c r="K4" s="30">
        <v>2002</v>
      </c>
      <c r="L4" s="30">
        <v>2003</v>
      </c>
      <c r="M4" s="30">
        <v>2004</v>
      </c>
      <c r="N4" s="30">
        <v>2005</v>
      </c>
      <c r="O4" s="30">
        <v>2006</v>
      </c>
      <c r="P4" s="30">
        <v>2007</v>
      </c>
      <c r="Q4" s="30">
        <v>2008</v>
      </c>
      <c r="R4" s="261">
        <v>2009</v>
      </c>
      <c r="S4" s="30">
        <v>2010</v>
      </c>
      <c r="T4" s="30">
        <v>2011</v>
      </c>
      <c r="U4" s="30">
        <v>2012</v>
      </c>
      <c r="V4" s="30">
        <v>2013</v>
      </c>
      <c r="W4" s="30">
        <v>2014</v>
      </c>
      <c r="X4" s="30">
        <v>2015</v>
      </c>
      <c r="Y4" s="30">
        <v>2016</v>
      </c>
      <c r="Z4" s="30">
        <v>2017</v>
      </c>
      <c r="AA4" s="30">
        <v>2018</v>
      </c>
      <c r="AB4" s="30">
        <v>2019</v>
      </c>
      <c r="AC4" s="30">
        <v>2020</v>
      </c>
      <c r="AD4" s="117">
        <v>2021</v>
      </c>
      <c r="AE4" s="30">
        <v>2022</v>
      </c>
    </row>
    <row r="5" spans="3:31" ht="18" customHeight="1" thickBot="1">
      <c r="C5" s="393" t="s">
        <v>113</v>
      </c>
      <c r="D5" s="394">
        <v>550.6</v>
      </c>
      <c r="E5" s="394">
        <v>725.2</v>
      </c>
      <c r="F5" s="394">
        <v>954.4</v>
      </c>
      <c r="G5" s="394">
        <v>1090.3</v>
      </c>
      <c r="H5" s="394">
        <v>1289.5999999999999</v>
      </c>
      <c r="I5" s="394">
        <v>1739.4</v>
      </c>
      <c r="J5" s="394">
        <v>2448.6</v>
      </c>
      <c r="K5" s="394">
        <v>2848.7</v>
      </c>
      <c r="L5" s="394">
        <v>3549.4</v>
      </c>
      <c r="M5" s="394">
        <v>4554.3</v>
      </c>
      <c r="N5" s="394">
        <v>5521.8</v>
      </c>
      <c r="O5" s="394">
        <v>6324.8</v>
      </c>
      <c r="P5" s="394">
        <v>8184.3</v>
      </c>
      <c r="Q5" s="394">
        <v>9665.4</v>
      </c>
      <c r="R5" s="395">
        <v>9660.1</v>
      </c>
      <c r="S5" s="396">
        <v>13125.6</v>
      </c>
      <c r="T5" s="396">
        <v>18888.900000000001</v>
      </c>
      <c r="U5" s="396">
        <v>20719.099999999999</v>
      </c>
      <c r="V5" s="396">
        <v>23154.799999999999</v>
      </c>
      <c r="W5" s="396">
        <v>27604.2</v>
      </c>
      <c r="X5" s="396">
        <v>29927.7</v>
      </c>
      <c r="Y5" s="396">
        <v>31189</v>
      </c>
      <c r="Z5" s="396">
        <v>38899.300000000003</v>
      </c>
      <c r="AA5" s="396">
        <v>48176.800000000003</v>
      </c>
      <c r="AB5" s="396">
        <v>52681.4</v>
      </c>
      <c r="AC5" s="396">
        <v>57422.6</v>
      </c>
      <c r="AD5" s="397">
        <v>83572.5</v>
      </c>
      <c r="AE5" s="398">
        <v>89937.38311631183</v>
      </c>
    </row>
    <row r="6" spans="3:31" ht="18" customHeight="1" thickBot="1">
      <c r="C6" s="399" t="s">
        <v>125</v>
      </c>
      <c r="D6" s="400">
        <v>163.30000000000001</v>
      </c>
      <c r="E6" s="400">
        <v>227.3</v>
      </c>
      <c r="F6" s="400">
        <v>313.10000000000002</v>
      </c>
      <c r="G6" s="400">
        <v>406.6</v>
      </c>
      <c r="H6" s="400">
        <v>466.8</v>
      </c>
      <c r="I6" s="400">
        <v>629.6</v>
      </c>
      <c r="J6" s="400">
        <v>938.7</v>
      </c>
      <c r="K6" s="400">
        <v>1244</v>
      </c>
      <c r="L6" s="400">
        <v>1613.2</v>
      </c>
      <c r="M6" s="400">
        <v>2033.3</v>
      </c>
      <c r="N6" s="400">
        <v>2422.3000000000002</v>
      </c>
      <c r="O6" s="400">
        <v>2901.4</v>
      </c>
      <c r="P6" s="400">
        <v>3764.7</v>
      </c>
      <c r="Q6" s="400">
        <v>4431.2</v>
      </c>
      <c r="R6" s="401">
        <v>4837.7</v>
      </c>
      <c r="S6" s="402">
        <v>6914.3</v>
      </c>
      <c r="T6" s="402">
        <v>8899</v>
      </c>
      <c r="U6" s="402">
        <v>10275.200000000001</v>
      </c>
      <c r="V6" s="402">
        <v>9869.9</v>
      </c>
      <c r="W6" s="402">
        <v>11458.2</v>
      </c>
      <c r="X6" s="402">
        <v>12758.6</v>
      </c>
      <c r="Y6" s="402">
        <v>14937.9</v>
      </c>
      <c r="Z6" s="402">
        <v>16394.400000000001</v>
      </c>
      <c r="AA6" s="402">
        <v>20199.900000000001</v>
      </c>
      <c r="AB6" s="402">
        <v>23918.7</v>
      </c>
      <c r="AC6" s="402">
        <v>29236</v>
      </c>
      <c r="AD6" s="402">
        <v>42483.199999999997</v>
      </c>
      <c r="AE6" s="402">
        <v>47910.1987767717</v>
      </c>
    </row>
    <row r="7" spans="3:31" ht="18" customHeight="1" thickBot="1">
      <c r="C7" s="403" t="s">
        <v>675</v>
      </c>
      <c r="D7" s="404">
        <v>34.200000000000003</v>
      </c>
      <c r="E7" s="404">
        <v>54.7</v>
      </c>
      <c r="F7" s="404">
        <v>78.5</v>
      </c>
      <c r="G7" s="404">
        <v>85.7</v>
      </c>
      <c r="H7" s="404">
        <v>91.4</v>
      </c>
      <c r="I7" s="404">
        <v>125.2</v>
      </c>
      <c r="J7" s="404">
        <v>195.5</v>
      </c>
      <c r="K7" s="404">
        <v>279.39999999999998</v>
      </c>
      <c r="L7" s="404">
        <v>290.7</v>
      </c>
      <c r="M7" s="404">
        <v>333.2</v>
      </c>
      <c r="N7" s="404">
        <v>454.5</v>
      </c>
      <c r="O7" s="404">
        <v>692.5</v>
      </c>
      <c r="P7" s="404">
        <v>1223.3</v>
      </c>
      <c r="Q7" s="404">
        <v>1402.2</v>
      </c>
      <c r="R7" s="405">
        <v>1375.8</v>
      </c>
      <c r="S7" s="406">
        <v>2421.6999999999998</v>
      </c>
      <c r="T7" s="406">
        <v>3643.6</v>
      </c>
      <c r="U7" s="406">
        <v>4402.2</v>
      </c>
      <c r="V7" s="406">
        <v>2852.3</v>
      </c>
      <c r="W7" s="406">
        <v>3487.8</v>
      </c>
      <c r="X7" s="406">
        <v>2846.4</v>
      </c>
      <c r="Y7" s="406">
        <v>4043.8</v>
      </c>
      <c r="Z7" s="406">
        <v>4456</v>
      </c>
      <c r="AA7" s="406">
        <v>5973.5</v>
      </c>
      <c r="AB7" s="406">
        <v>7741.3</v>
      </c>
      <c r="AC7" s="407">
        <v>9512.6</v>
      </c>
      <c r="AD7" s="407">
        <v>19491.400000000001</v>
      </c>
      <c r="AE7" s="407">
        <v>21002.393525313586</v>
      </c>
    </row>
    <row r="8" spans="3:31" ht="18" customHeight="1" thickBot="1">
      <c r="C8" s="403" t="s">
        <v>676</v>
      </c>
      <c r="D8" s="404">
        <v>104.7</v>
      </c>
      <c r="E8" s="404">
        <v>118.4</v>
      </c>
      <c r="F8" s="404">
        <v>193.4</v>
      </c>
      <c r="G8" s="404">
        <v>271.10000000000002</v>
      </c>
      <c r="H8" s="404">
        <v>320.89999999999998</v>
      </c>
      <c r="I8" s="404">
        <v>433.8</v>
      </c>
      <c r="J8" s="404">
        <v>649.70000000000005</v>
      </c>
      <c r="K8" s="404">
        <v>828.6</v>
      </c>
      <c r="L8" s="404">
        <v>1129.3</v>
      </c>
      <c r="M8" s="404">
        <v>1483.4</v>
      </c>
      <c r="N8" s="404">
        <v>1721.9</v>
      </c>
      <c r="O8" s="404">
        <v>1942.7</v>
      </c>
      <c r="P8" s="404">
        <v>2197.8000000000002</v>
      </c>
      <c r="Q8" s="404">
        <v>2618.3000000000002</v>
      </c>
      <c r="R8" s="408">
        <v>2923.9</v>
      </c>
      <c r="S8" s="409">
        <v>3866.3</v>
      </c>
      <c r="T8" s="409">
        <v>4519.3</v>
      </c>
      <c r="U8" s="409">
        <v>4934</v>
      </c>
      <c r="V8" s="409">
        <v>5738.7</v>
      </c>
      <c r="W8" s="409">
        <v>6426.8</v>
      </c>
      <c r="X8" s="409">
        <v>7444.1</v>
      </c>
      <c r="Y8" s="409">
        <v>8157.6</v>
      </c>
      <c r="Z8" s="409">
        <v>8669.4</v>
      </c>
      <c r="AA8" s="409">
        <v>10426.200000000001</v>
      </c>
      <c r="AB8" s="409">
        <v>11624.5</v>
      </c>
      <c r="AC8" s="410">
        <v>14229.2</v>
      </c>
      <c r="AD8" s="410">
        <v>14971.7</v>
      </c>
      <c r="AE8" s="410">
        <v>18101.537902675798</v>
      </c>
    </row>
    <row r="9" spans="3:31" ht="18" customHeight="1" thickBot="1">
      <c r="C9" s="411" t="s">
        <v>677</v>
      </c>
      <c r="D9" s="412">
        <v>24.4</v>
      </c>
      <c r="E9" s="412">
        <v>54.2</v>
      </c>
      <c r="F9" s="412">
        <v>41.2</v>
      </c>
      <c r="G9" s="412">
        <v>49.8</v>
      </c>
      <c r="H9" s="412">
        <v>54.5</v>
      </c>
      <c r="I9" s="412">
        <v>70.599999999999994</v>
      </c>
      <c r="J9" s="412">
        <v>93.5</v>
      </c>
      <c r="K9" s="412">
        <v>136</v>
      </c>
      <c r="L9" s="412">
        <v>193.2</v>
      </c>
      <c r="M9" s="412">
        <v>216.7</v>
      </c>
      <c r="N9" s="412">
        <v>245.9</v>
      </c>
      <c r="O9" s="412">
        <v>266.2</v>
      </c>
      <c r="P9" s="412">
        <v>343.6</v>
      </c>
      <c r="Q9" s="413">
        <v>410.7</v>
      </c>
      <c r="R9" s="414">
        <v>538</v>
      </c>
      <c r="S9" s="415">
        <v>626.29999999999995</v>
      </c>
      <c r="T9" s="415">
        <v>736</v>
      </c>
      <c r="U9" s="415">
        <v>938.9</v>
      </c>
      <c r="V9" s="415">
        <v>1278.9000000000001</v>
      </c>
      <c r="W9" s="415">
        <v>1543.6</v>
      </c>
      <c r="X9" s="415">
        <v>2468.1</v>
      </c>
      <c r="Y9" s="415">
        <v>2736.5</v>
      </c>
      <c r="Z9" s="415">
        <v>3269</v>
      </c>
      <c r="AA9" s="415">
        <v>3800.2</v>
      </c>
      <c r="AB9" s="415">
        <v>4552.8</v>
      </c>
      <c r="AC9" s="416">
        <v>5494.3</v>
      </c>
      <c r="AD9" s="416">
        <v>8020.1</v>
      </c>
      <c r="AE9" s="416">
        <v>8551.9568231899993</v>
      </c>
    </row>
    <row r="10" spans="3:31" ht="18" customHeight="1" thickBot="1">
      <c r="C10" s="411" t="s">
        <v>414</v>
      </c>
      <c r="D10" s="414">
        <v>0</v>
      </c>
      <c r="E10" s="414">
        <v>0</v>
      </c>
      <c r="F10" s="414">
        <v>0</v>
      </c>
      <c r="G10" s="414">
        <v>0</v>
      </c>
      <c r="H10" s="414">
        <v>0</v>
      </c>
      <c r="I10" s="414">
        <v>0</v>
      </c>
      <c r="J10" s="414">
        <v>0</v>
      </c>
      <c r="K10" s="414">
        <v>0</v>
      </c>
      <c r="L10" s="414">
        <v>0</v>
      </c>
      <c r="M10" s="414">
        <v>0</v>
      </c>
      <c r="N10" s="414">
        <v>0</v>
      </c>
      <c r="O10" s="414">
        <v>0</v>
      </c>
      <c r="P10" s="414">
        <v>0</v>
      </c>
      <c r="Q10" s="414">
        <v>0</v>
      </c>
      <c r="R10" s="414">
        <v>0</v>
      </c>
      <c r="S10" s="415">
        <v>0</v>
      </c>
      <c r="T10" s="415">
        <v>0</v>
      </c>
      <c r="U10" s="415">
        <v>0</v>
      </c>
      <c r="V10" s="415">
        <v>0</v>
      </c>
      <c r="W10" s="415">
        <v>0</v>
      </c>
      <c r="X10" s="415">
        <v>0</v>
      </c>
      <c r="Y10" s="415">
        <v>0</v>
      </c>
      <c r="Z10" s="415">
        <v>0</v>
      </c>
      <c r="AA10" s="415">
        <v>0</v>
      </c>
      <c r="AB10" s="415">
        <v>0</v>
      </c>
      <c r="AC10" s="416">
        <v>0</v>
      </c>
      <c r="AD10" s="416">
        <v>0</v>
      </c>
      <c r="AE10" s="416">
        <v>254.31052559234487</v>
      </c>
    </row>
    <row r="11" spans="3:31" ht="18" customHeight="1" thickBot="1">
      <c r="C11" s="417" t="s">
        <v>129</v>
      </c>
      <c r="D11" s="418">
        <v>28.9</v>
      </c>
      <c r="E11" s="418">
        <v>16.7</v>
      </c>
      <c r="F11" s="418">
        <v>18.8</v>
      </c>
      <c r="G11" s="418">
        <v>17.100000000000001</v>
      </c>
      <c r="H11" s="418">
        <v>13.3</v>
      </c>
      <c r="I11" s="418">
        <v>3.8</v>
      </c>
      <c r="J11" s="418">
        <v>6.6</v>
      </c>
      <c r="K11" s="418">
        <v>2.5</v>
      </c>
      <c r="L11" s="418">
        <v>8.1</v>
      </c>
      <c r="M11" s="418">
        <v>4.4000000000000004</v>
      </c>
      <c r="N11" s="418">
        <v>39.200000000000003</v>
      </c>
      <c r="O11" s="418">
        <v>58.8</v>
      </c>
      <c r="P11" s="418">
        <v>67.5</v>
      </c>
      <c r="Q11" s="419">
        <v>267.60000000000002</v>
      </c>
      <c r="R11" s="420">
        <v>234.9</v>
      </c>
      <c r="S11" s="421">
        <v>412</v>
      </c>
      <c r="T11" s="421">
        <v>868</v>
      </c>
      <c r="U11" s="421">
        <v>1458.6</v>
      </c>
      <c r="V11" s="421">
        <v>1760.7</v>
      </c>
      <c r="W11" s="421">
        <v>1766.9</v>
      </c>
      <c r="X11" s="421">
        <v>3749.1</v>
      </c>
      <c r="Y11" s="421">
        <v>3053.1</v>
      </c>
      <c r="Z11" s="421">
        <v>2435.1999999999998</v>
      </c>
      <c r="AA11" s="421">
        <v>3936.7</v>
      </c>
      <c r="AB11" s="421">
        <v>4184.8</v>
      </c>
      <c r="AC11" s="422">
        <v>5348.2</v>
      </c>
      <c r="AD11" s="422">
        <v>12417.3</v>
      </c>
      <c r="AE11" s="422">
        <v>10445.320504240002</v>
      </c>
    </row>
    <row r="12" spans="3:31" ht="18" customHeight="1" thickBot="1">
      <c r="C12" s="423" t="s">
        <v>126</v>
      </c>
      <c r="D12" s="424">
        <v>88.3</v>
      </c>
      <c r="E12" s="424">
        <v>382.4</v>
      </c>
      <c r="F12" s="424">
        <v>447.1</v>
      </c>
      <c r="G12" s="424">
        <v>493.8</v>
      </c>
      <c r="H12" s="424">
        <v>652.1</v>
      </c>
      <c r="I12" s="424">
        <v>857.8</v>
      </c>
      <c r="J12" s="424">
        <v>1165.3</v>
      </c>
      <c r="K12" s="424">
        <v>1243.9000000000001</v>
      </c>
      <c r="L12" s="424">
        <v>1499.9</v>
      </c>
      <c r="M12" s="424">
        <v>1971.5</v>
      </c>
      <c r="N12" s="424">
        <v>2404.8000000000002</v>
      </c>
      <c r="O12" s="424">
        <v>2638.2</v>
      </c>
      <c r="P12" s="424">
        <v>3428.5</v>
      </c>
      <c r="Q12" s="424">
        <v>3554.7</v>
      </c>
      <c r="R12" s="401">
        <v>3493</v>
      </c>
      <c r="S12" s="402">
        <v>4532.8999999999996</v>
      </c>
      <c r="T12" s="402">
        <v>5609.9</v>
      </c>
      <c r="U12" s="402">
        <v>6927.4</v>
      </c>
      <c r="V12" s="402">
        <v>9677.2000000000007</v>
      </c>
      <c r="W12" s="402">
        <v>12382.7</v>
      </c>
      <c r="X12" s="402">
        <v>11463.5</v>
      </c>
      <c r="Y12" s="402">
        <v>11219.8</v>
      </c>
      <c r="Z12" s="402">
        <v>17093.099999999999</v>
      </c>
      <c r="AA12" s="402">
        <v>20848.8</v>
      </c>
      <c r="AB12" s="402">
        <v>20708.5</v>
      </c>
      <c r="AC12" s="402">
        <v>19232.5</v>
      </c>
      <c r="AD12" s="402">
        <v>23343.8</v>
      </c>
      <c r="AE12" s="402">
        <v>25909.936522161574</v>
      </c>
    </row>
    <row r="13" spans="3:31" ht="18" customHeight="1" thickBot="1">
      <c r="C13" s="399" t="s">
        <v>678</v>
      </c>
      <c r="D13" s="404">
        <v>27.6</v>
      </c>
      <c r="E13" s="404">
        <v>134.5</v>
      </c>
      <c r="F13" s="404">
        <v>163.80000000000001</v>
      </c>
      <c r="G13" s="404">
        <v>190.1</v>
      </c>
      <c r="H13" s="404">
        <v>223</v>
      </c>
      <c r="I13" s="404">
        <v>280.60000000000002</v>
      </c>
      <c r="J13" s="404">
        <v>384.7</v>
      </c>
      <c r="K13" s="404">
        <v>427.3</v>
      </c>
      <c r="L13" s="404">
        <v>480.7</v>
      </c>
      <c r="M13" s="404">
        <v>610.1</v>
      </c>
      <c r="N13" s="404">
        <v>771.7</v>
      </c>
      <c r="O13" s="404">
        <v>842.2</v>
      </c>
      <c r="P13" s="404">
        <v>1199.0999999999999</v>
      </c>
      <c r="Q13" s="404">
        <v>1353.7</v>
      </c>
      <c r="R13" s="405">
        <v>1017.5</v>
      </c>
      <c r="S13" s="406">
        <v>1360.3</v>
      </c>
      <c r="T13" s="406">
        <v>1645.4</v>
      </c>
      <c r="U13" s="406">
        <v>2175.9</v>
      </c>
      <c r="V13" s="406">
        <v>2313.4</v>
      </c>
      <c r="W13" s="406">
        <v>2829</v>
      </c>
      <c r="X13" s="406">
        <v>3226.8</v>
      </c>
      <c r="Y13" s="406">
        <v>3228.7</v>
      </c>
      <c r="Z13" s="406">
        <v>3138.1</v>
      </c>
      <c r="AA13" s="406">
        <v>3390.7</v>
      </c>
      <c r="AB13" s="406">
        <v>3928.8</v>
      </c>
      <c r="AC13" s="407">
        <v>4593.5</v>
      </c>
      <c r="AD13" s="407">
        <v>4243.8</v>
      </c>
      <c r="AE13" s="407">
        <v>5094.4085967911633</v>
      </c>
    </row>
    <row r="14" spans="3:31" ht="18" customHeight="1" thickBot="1">
      <c r="C14" s="411" t="s">
        <v>102</v>
      </c>
      <c r="D14" s="412">
        <v>42.7</v>
      </c>
      <c r="E14" s="412">
        <v>143.19999999999999</v>
      </c>
      <c r="F14" s="412">
        <v>178.7</v>
      </c>
      <c r="G14" s="412">
        <v>200.2</v>
      </c>
      <c r="H14" s="412">
        <v>248.5</v>
      </c>
      <c r="I14" s="412">
        <v>232.5</v>
      </c>
      <c r="J14" s="412">
        <v>292</v>
      </c>
      <c r="K14" s="412">
        <v>345.7</v>
      </c>
      <c r="L14" s="412">
        <v>377.7</v>
      </c>
      <c r="M14" s="412">
        <v>452.3</v>
      </c>
      <c r="N14" s="412">
        <v>622.9</v>
      </c>
      <c r="O14" s="412">
        <v>558.4</v>
      </c>
      <c r="P14" s="412">
        <v>23.5</v>
      </c>
      <c r="Q14" s="412">
        <v>-430.7</v>
      </c>
      <c r="R14" s="425">
        <v>307.10000000000002</v>
      </c>
      <c r="S14" s="426">
        <v>515</v>
      </c>
      <c r="T14" s="426">
        <v>-32.799999999999997</v>
      </c>
      <c r="U14" s="426">
        <v>-279.2</v>
      </c>
      <c r="V14" s="426">
        <v>1185.5</v>
      </c>
      <c r="W14" s="426">
        <v>3157.1</v>
      </c>
      <c r="X14" s="426">
        <v>1532.8</v>
      </c>
      <c r="Y14" s="426">
        <v>96.5</v>
      </c>
      <c r="Z14" s="426">
        <v>5630.9</v>
      </c>
      <c r="AA14" s="426">
        <v>6497.1</v>
      </c>
      <c r="AB14" s="426">
        <v>6050.3</v>
      </c>
      <c r="AC14" s="427">
        <v>3422.8</v>
      </c>
      <c r="AD14" s="427">
        <v>6540.7</v>
      </c>
      <c r="AE14" s="427">
        <v>5889.654009630297</v>
      </c>
    </row>
    <row r="15" spans="3:31" ht="18" customHeight="1" thickBot="1">
      <c r="C15" s="403" t="s">
        <v>679</v>
      </c>
      <c r="D15" s="404">
        <v>18</v>
      </c>
      <c r="E15" s="404">
        <v>104.7</v>
      </c>
      <c r="F15" s="404">
        <v>104.6</v>
      </c>
      <c r="G15" s="404">
        <v>103.5</v>
      </c>
      <c r="H15" s="404">
        <v>180.6</v>
      </c>
      <c r="I15" s="404">
        <v>344.7</v>
      </c>
      <c r="J15" s="404">
        <v>488.6</v>
      </c>
      <c r="K15" s="404">
        <v>470.9</v>
      </c>
      <c r="L15" s="404">
        <v>641.5</v>
      </c>
      <c r="M15" s="404">
        <v>909.1</v>
      </c>
      <c r="N15" s="404">
        <v>1010.2</v>
      </c>
      <c r="O15" s="404">
        <v>1237.5999999999999</v>
      </c>
      <c r="P15" s="404">
        <v>2205.9</v>
      </c>
      <c r="Q15" s="404">
        <v>2631.7</v>
      </c>
      <c r="R15" s="405">
        <v>2168.4</v>
      </c>
      <c r="S15" s="406">
        <v>2657.6</v>
      </c>
      <c r="T15" s="406">
        <v>3997.3</v>
      </c>
      <c r="U15" s="406">
        <v>5030.8</v>
      </c>
      <c r="V15" s="406">
        <v>6178.3</v>
      </c>
      <c r="W15" s="406">
        <v>6396.6</v>
      </c>
      <c r="X15" s="406">
        <v>6703.9</v>
      </c>
      <c r="Y15" s="406">
        <v>7843.8</v>
      </c>
      <c r="Z15" s="406">
        <v>8256.5</v>
      </c>
      <c r="AA15" s="406">
        <v>10854.5</v>
      </c>
      <c r="AB15" s="406">
        <v>10634.2</v>
      </c>
      <c r="AC15" s="407">
        <v>11108.8</v>
      </c>
      <c r="AD15" s="407">
        <v>12415.6</v>
      </c>
      <c r="AE15" s="407">
        <v>14690.537825014515</v>
      </c>
    </row>
    <row r="16" spans="3:31" ht="18" customHeight="1" thickBot="1">
      <c r="C16" s="411" t="s">
        <v>130</v>
      </c>
      <c r="D16" s="412">
        <v>0</v>
      </c>
      <c r="E16" s="412">
        <v>0</v>
      </c>
      <c r="F16" s="412">
        <v>0</v>
      </c>
      <c r="G16" s="412">
        <v>0</v>
      </c>
      <c r="H16" s="412">
        <v>0</v>
      </c>
      <c r="I16" s="412">
        <v>0</v>
      </c>
      <c r="J16" s="412">
        <v>0</v>
      </c>
      <c r="K16" s="412">
        <v>0</v>
      </c>
      <c r="L16" s="412">
        <v>0</v>
      </c>
      <c r="M16" s="412">
        <v>0</v>
      </c>
      <c r="N16" s="412">
        <v>0</v>
      </c>
      <c r="O16" s="412">
        <v>0</v>
      </c>
      <c r="P16" s="412">
        <v>0</v>
      </c>
      <c r="Q16" s="412">
        <v>0</v>
      </c>
      <c r="R16" s="425">
        <v>0</v>
      </c>
      <c r="S16" s="426">
        <v>0</v>
      </c>
      <c r="T16" s="426">
        <v>0</v>
      </c>
      <c r="U16" s="426">
        <v>0</v>
      </c>
      <c r="V16" s="426">
        <v>0</v>
      </c>
      <c r="W16" s="426">
        <v>0</v>
      </c>
      <c r="X16" s="426">
        <v>0</v>
      </c>
      <c r="Y16" s="426">
        <v>50.8</v>
      </c>
      <c r="Z16" s="426">
        <v>67.599999999999994</v>
      </c>
      <c r="AA16" s="426">
        <v>106.5</v>
      </c>
      <c r="AB16" s="426">
        <v>95.3</v>
      </c>
      <c r="AC16" s="427">
        <v>107.4</v>
      </c>
      <c r="AD16" s="427">
        <v>143.6</v>
      </c>
      <c r="AE16" s="427">
        <v>235.33609072560097</v>
      </c>
    </row>
    <row r="17" spans="3:31" ht="18" customHeight="1" thickBot="1">
      <c r="C17" s="423" t="s">
        <v>127</v>
      </c>
      <c r="D17" s="424">
        <v>270.10000000000002</v>
      </c>
      <c r="E17" s="424">
        <v>98.8</v>
      </c>
      <c r="F17" s="424">
        <v>134.30000000000001</v>
      </c>
      <c r="G17" s="424">
        <v>147</v>
      </c>
      <c r="H17" s="424">
        <v>155.69999999999999</v>
      </c>
      <c r="I17" s="424">
        <v>248.2</v>
      </c>
      <c r="J17" s="424">
        <v>338</v>
      </c>
      <c r="K17" s="424">
        <v>358.3</v>
      </c>
      <c r="L17" s="424">
        <v>428.2</v>
      </c>
      <c r="M17" s="424">
        <v>545.1</v>
      </c>
      <c r="N17" s="424">
        <v>655.5</v>
      </c>
      <c r="O17" s="424">
        <v>726.4</v>
      </c>
      <c r="P17" s="424">
        <v>923.5</v>
      </c>
      <c r="Q17" s="424">
        <v>1412</v>
      </c>
      <c r="R17" s="401">
        <v>1094.5</v>
      </c>
      <c r="S17" s="402">
        <v>1266.4000000000001</v>
      </c>
      <c r="T17" s="402">
        <v>1759.5</v>
      </c>
      <c r="U17" s="402">
        <v>2057.9</v>
      </c>
      <c r="V17" s="402">
        <v>1847</v>
      </c>
      <c r="W17" s="402">
        <v>1996.4</v>
      </c>
      <c r="X17" s="402">
        <v>1956.5</v>
      </c>
      <c r="Y17" s="402">
        <v>1978.1</v>
      </c>
      <c r="Z17" s="402">
        <v>2976.6</v>
      </c>
      <c r="AA17" s="402">
        <v>3191.4</v>
      </c>
      <c r="AB17" s="402">
        <v>3869.5</v>
      </c>
      <c r="AC17" s="402">
        <v>3606</v>
      </c>
      <c r="AD17" s="402">
        <v>5328.2</v>
      </c>
      <c r="AE17" s="402">
        <v>5671.9273131385162</v>
      </c>
    </row>
    <row r="18" spans="3:31" ht="18" customHeight="1" thickBot="1">
      <c r="C18" s="403" t="s">
        <v>680</v>
      </c>
      <c r="D18" s="404">
        <v>270.10000000000002</v>
      </c>
      <c r="E18" s="404">
        <v>98.8</v>
      </c>
      <c r="F18" s="404">
        <v>134.30000000000001</v>
      </c>
      <c r="G18" s="404">
        <v>147</v>
      </c>
      <c r="H18" s="404">
        <v>155.69999999999999</v>
      </c>
      <c r="I18" s="404">
        <v>338</v>
      </c>
      <c r="J18" s="404">
        <v>338</v>
      </c>
      <c r="K18" s="404">
        <v>358.3</v>
      </c>
      <c r="L18" s="404">
        <v>428.2</v>
      </c>
      <c r="M18" s="404">
        <v>545.1</v>
      </c>
      <c r="N18" s="404">
        <v>651.9</v>
      </c>
      <c r="O18" s="404">
        <v>722.3</v>
      </c>
      <c r="P18" s="404">
        <v>914.3</v>
      </c>
      <c r="Q18" s="404">
        <v>1208.4000000000001</v>
      </c>
      <c r="R18" s="428">
        <v>1072</v>
      </c>
      <c r="S18" s="429">
        <v>1249.5999999999999</v>
      </c>
      <c r="T18" s="429">
        <v>1737.8</v>
      </c>
      <c r="U18" s="429">
        <v>2032.2</v>
      </c>
      <c r="V18" s="429">
        <v>1808.4</v>
      </c>
      <c r="W18" s="429">
        <v>1948.9</v>
      </c>
      <c r="X18" s="429">
        <v>1901.9</v>
      </c>
      <c r="Y18" s="429">
        <v>1920.8</v>
      </c>
      <c r="Z18" s="429">
        <v>2930.6</v>
      </c>
      <c r="AA18" s="429">
        <v>3143.9</v>
      </c>
      <c r="AB18" s="429">
        <v>3484.6</v>
      </c>
      <c r="AC18" s="430">
        <v>3405.9</v>
      </c>
      <c r="AD18" s="430">
        <v>5150.8</v>
      </c>
      <c r="AE18" s="430">
        <v>5474.1195170560122</v>
      </c>
    </row>
    <row r="19" spans="3:31" ht="18" customHeight="1" thickBot="1">
      <c r="C19" s="411" t="s">
        <v>131</v>
      </c>
      <c r="D19" s="412">
        <v>0</v>
      </c>
      <c r="E19" s="412">
        <v>0</v>
      </c>
      <c r="F19" s="412">
        <v>0</v>
      </c>
      <c r="G19" s="412">
        <v>0</v>
      </c>
      <c r="H19" s="412">
        <v>0</v>
      </c>
      <c r="I19" s="412">
        <v>0</v>
      </c>
      <c r="J19" s="412">
        <v>0</v>
      </c>
      <c r="K19" s="412">
        <v>0</v>
      </c>
      <c r="L19" s="412">
        <v>0</v>
      </c>
      <c r="M19" s="412">
        <v>0</v>
      </c>
      <c r="N19" s="412">
        <v>3.6</v>
      </c>
      <c r="O19" s="412">
        <v>1.9</v>
      </c>
      <c r="P19" s="412">
        <v>2.2999999999999998</v>
      </c>
      <c r="Q19" s="412">
        <v>196.6</v>
      </c>
      <c r="R19" s="431">
        <v>16.5</v>
      </c>
      <c r="S19" s="432">
        <v>4.7</v>
      </c>
      <c r="T19" s="432">
        <v>4.5</v>
      </c>
      <c r="U19" s="432">
        <v>3.6</v>
      </c>
      <c r="V19" s="432">
        <v>12.4</v>
      </c>
      <c r="W19" s="432">
        <v>22.6</v>
      </c>
      <c r="X19" s="432">
        <v>27.5</v>
      </c>
      <c r="Y19" s="432">
        <v>35.299999999999997</v>
      </c>
      <c r="Z19" s="432">
        <v>13.7</v>
      </c>
      <c r="AA19" s="432">
        <v>8.6</v>
      </c>
      <c r="AB19" s="432">
        <v>323.8</v>
      </c>
      <c r="AC19" s="31">
        <v>132.5</v>
      </c>
      <c r="AD19" s="31">
        <v>99.2</v>
      </c>
      <c r="AE19" s="31">
        <v>102.64144037340428</v>
      </c>
    </row>
    <row r="20" spans="3:31" ht="18" customHeight="1" thickBot="1">
      <c r="C20" s="411" t="s">
        <v>132</v>
      </c>
      <c r="D20" s="412">
        <v>0</v>
      </c>
      <c r="E20" s="412">
        <v>0</v>
      </c>
      <c r="F20" s="412">
        <v>0</v>
      </c>
      <c r="G20" s="412">
        <v>0</v>
      </c>
      <c r="H20" s="412">
        <v>0</v>
      </c>
      <c r="I20" s="433">
        <v>0</v>
      </c>
      <c r="J20" s="433">
        <v>0</v>
      </c>
      <c r="K20" s="433">
        <v>0</v>
      </c>
      <c r="L20" s="433">
        <v>0</v>
      </c>
      <c r="M20" s="433">
        <v>0</v>
      </c>
      <c r="N20" s="433">
        <v>0</v>
      </c>
      <c r="O20" s="433">
        <v>2.2000000000000002</v>
      </c>
      <c r="P20" s="433">
        <v>6.9</v>
      </c>
      <c r="Q20" s="433">
        <v>7</v>
      </c>
      <c r="R20" s="434">
        <v>5.9</v>
      </c>
      <c r="S20" s="31">
        <v>12.1</v>
      </c>
      <c r="T20" s="31">
        <v>17.100000000000001</v>
      </c>
      <c r="U20" s="31">
        <v>22.1</v>
      </c>
      <c r="V20" s="31">
        <v>26.1</v>
      </c>
      <c r="W20" s="31">
        <v>24.9</v>
      </c>
      <c r="X20" s="31">
        <v>27.1</v>
      </c>
      <c r="Y20" s="31">
        <v>22</v>
      </c>
      <c r="Z20" s="31">
        <v>32.200000000000003</v>
      </c>
      <c r="AA20" s="31">
        <v>38.9</v>
      </c>
      <c r="AB20" s="31">
        <v>61.1</v>
      </c>
      <c r="AC20" s="31">
        <v>67.599999999999994</v>
      </c>
      <c r="AD20" s="31">
        <v>78.099999999999994</v>
      </c>
      <c r="AE20" s="31">
        <v>95.166355709100003</v>
      </c>
    </row>
    <row r="21" spans="3:31" ht="18" customHeight="1" thickBot="1">
      <c r="C21" s="411" t="s">
        <v>681</v>
      </c>
      <c r="D21" s="435">
        <v>0</v>
      </c>
      <c r="E21" s="435">
        <v>0</v>
      </c>
      <c r="F21" s="435">
        <v>41.1</v>
      </c>
      <c r="G21" s="435">
        <v>25.8</v>
      </c>
      <c r="H21" s="435">
        <v>1.7</v>
      </c>
      <c r="I21" s="435">
        <v>0</v>
      </c>
      <c r="J21" s="435">
        <v>0</v>
      </c>
      <c r="K21" s="435">
        <v>0</v>
      </c>
      <c r="L21" s="435">
        <v>0</v>
      </c>
      <c r="M21" s="435">
        <v>0</v>
      </c>
      <c r="N21" s="435">
        <v>0</v>
      </c>
      <c r="O21" s="435">
        <v>0</v>
      </c>
      <c r="P21" s="435">
        <v>0</v>
      </c>
      <c r="Q21" s="435">
        <v>0</v>
      </c>
      <c r="R21" s="436">
        <v>0</v>
      </c>
      <c r="S21" s="437">
        <v>0</v>
      </c>
      <c r="T21" s="437">
        <v>1752.6</v>
      </c>
      <c r="U21" s="437">
        <v>0</v>
      </c>
      <c r="V21" s="437">
        <v>0</v>
      </c>
      <c r="W21" s="437">
        <v>0</v>
      </c>
      <c r="X21" s="437">
        <v>0</v>
      </c>
      <c r="Y21" s="437">
        <v>0</v>
      </c>
      <c r="Z21" s="437">
        <v>0</v>
      </c>
      <c r="AA21" s="437">
        <v>0</v>
      </c>
      <c r="AB21" s="437">
        <v>0</v>
      </c>
      <c r="AC21" s="438">
        <v>0</v>
      </c>
      <c r="AD21" s="438">
        <v>0</v>
      </c>
      <c r="AE21" s="438">
        <v>0</v>
      </c>
    </row>
    <row r="23" spans="3:31" ht="18" customHeight="1">
      <c r="D23" s="445" t="s">
        <v>403</v>
      </c>
      <c r="E23" s="10"/>
    </row>
  </sheetData>
  <hyperlinks>
    <hyperlink ref="D23" location="Contents!A1" display="BACK TO CONTENTS" xr:uid="{329FB294-9F3D-47CB-A87D-506A6F26A576}"/>
    <hyperlink ref="C9" location="_ftn1" display="_ftn1" xr:uid="{1F1719CB-DEFA-4224-B609-0BEDFC8A765B}"/>
    <hyperlink ref="C13" location="_ftn2" display="_ftn2" xr:uid="{5D43D15D-8D8C-4E02-AA97-4E28222BE714}"/>
    <hyperlink ref="C21" location="_ftn3" display="_ftn3" xr:uid="{0D213685-AF80-470F-ACC1-41420F16ED69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501B3-66BA-44EC-9AD8-FCA0E954B085}">
  <sheetPr>
    <tabColor rgb="FFC00000"/>
  </sheetPr>
  <dimension ref="B3:F53"/>
  <sheetViews>
    <sheetView showGridLines="0" workbookViewId="0">
      <selection activeCell="B12" sqref="B11:B12"/>
    </sheetView>
  </sheetViews>
  <sheetFormatPr defaultColWidth="8.88671875" defaultRowHeight="15"/>
  <cols>
    <col min="1" max="1" width="8.88671875" style="32"/>
    <col min="2" max="2" width="57.6640625" style="32" bestFit="1" customWidth="1"/>
    <col min="3" max="3" width="27.88671875" style="32" customWidth="1"/>
    <col min="4" max="4" width="10.88671875" style="32" customWidth="1"/>
    <col min="5" max="5" width="8.88671875" style="32"/>
    <col min="6" max="6" width="10.88671875" style="32" bestFit="1" customWidth="1"/>
    <col min="7" max="16384" width="8.88671875" style="32"/>
  </cols>
  <sheetData>
    <row r="3" spans="2:6" ht="15.6">
      <c r="B3" s="7" t="s">
        <v>423</v>
      </c>
      <c r="C3" s="169"/>
      <c r="D3" s="169"/>
    </row>
    <row r="4" spans="2:6">
      <c r="B4" s="156" t="s">
        <v>0</v>
      </c>
      <c r="C4" s="157">
        <v>2021</v>
      </c>
      <c r="D4" s="157">
        <v>2022</v>
      </c>
    </row>
    <row r="5" spans="2:6">
      <c r="B5" s="135" t="s">
        <v>2</v>
      </c>
      <c r="C5" s="158">
        <v>1862086</v>
      </c>
      <c r="D5" s="158">
        <v>3133847</v>
      </c>
    </row>
    <row r="6" spans="2:6">
      <c r="B6" s="135" t="s">
        <v>3</v>
      </c>
      <c r="C6" s="158">
        <v>348281</v>
      </c>
      <c r="D6" s="158">
        <v>374162</v>
      </c>
      <c r="E6" s="357"/>
    </row>
    <row r="7" spans="2:6">
      <c r="B7" s="156" t="s">
        <v>4</v>
      </c>
      <c r="C7" s="159">
        <v>2210367</v>
      </c>
      <c r="D7" s="159">
        <f>SUM(D5:D6)</f>
        <v>3508009</v>
      </c>
      <c r="F7" s="357"/>
    </row>
    <row r="8" spans="2:6" ht="15.6">
      <c r="B8" s="7"/>
      <c r="F8" s="358"/>
    </row>
    <row r="10" spans="2:6">
      <c r="B10" s="359"/>
    </row>
    <row r="11" spans="2:6" ht="15.6">
      <c r="B11" s="439"/>
      <c r="D11" s="357"/>
    </row>
    <row r="12" spans="2:6">
      <c r="B12" s="440" t="s">
        <v>404</v>
      </c>
      <c r="D12" s="357"/>
    </row>
    <row r="13" spans="2:6">
      <c r="B13" s="359"/>
      <c r="D13" s="357"/>
    </row>
    <row r="14" spans="2:6">
      <c r="B14" s="359"/>
    </row>
    <row r="15" spans="2:6">
      <c r="B15" s="359"/>
    </row>
    <row r="26" spans="2:2">
      <c r="B26" s="359"/>
    </row>
    <row r="27" spans="2:2">
      <c r="B27" s="359"/>
    </row>
    <row r="28" spans="2:2">
      <c r="B28" s="359"/>
    </row>
    <row r="29" spans="2:2">
      <c r="B29" s="359"/>
    </row>
    <row r="30" spans="2:2">
      <c r="B30" s="359"/>
    </row>
    <row r="31" spans="2:2">
      <c r="B31" s="359"/>
    </row>
    <row r="32" spans="2:2">
      <c r="B32" s="359"/>
    </row>
    <row r="33" spans="2:2">
      <c r="B33" s="359"/>
    </row>
    <row r="34" spans="2:2">
      <c r="B34" s="359"/>
    </row>
    <row r="35" spans="2:2">
      <c r="B35" s="359"/>
    </row>
    <row r="36" spans="2:2">
      <c r="B36" s="359"/>
    </row>
    <row r="37" spans="2:2">
      <c r="B37" s="359"/>
    </row>
    <row r="38" spans="2:2">
      <c r="B38" s="359"/>
    </row>
    <row r="39" spans="2:2">
      <c r="B39" s="359"/>
    </row>
    <row r="40" spans="2:2">
      <c r="B40" s="359"/>
    </row>
    <row r="41" spans="2:2">
      <c r="B41" s="359"/>
    </row>
    <row r="42" spans="2:2">
      <c r="B42" s="359"/>
    </row>
    <row r="43" spans="2:2">
      <c r="B43" s="359"/>
    </row>
    <row r="44" spans="2:2">
      <c r="B44" s="359"/>
    </row>
    <row r="45" spans="2:2">
      <c r="B45" s="359"/>
    </row>
    <row r="46" spans="2:2">
      <c r="B46" s="359"/>
    </row>
    <row r="47" spans="2:2">
      <c r="B47" s="359"/>
    </row>
    <row r="48" spans="2:2">
      <c r="B48" s="359"/>
    </row>
    <row r="49" spans="2:2">
      <c r="B49" s="359"/>
    </row>
    <row r="50" spans="2:2">
      <c r="B50" s="359"/>
    </row>
    <row r="51" spans="2:2">
      <c r="B51" s="359"/>
    </row>
    <row r="52" spans="2:2">
      <c r="B52" s="359"/>
    </row>
    <row r="53" spans="2:2">
      <c r="B53" s="359"/>
    </row>
  </sheetData>
  <hyperlinks>
    <hyperlink ref="B12" location="Contents!A1" display="'BACK TO CONTENT" xr:uid="{8001D593-4EE1-4776-AEB5-A32F6245BCF7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C3BC0-D270-477E-ACB5-1A5048247305}">
  <sheetPr>
    <tabColor rgb="FFC00000"/>
  </sheetPr>
  <dimension ref="B1:S51"/>
  <sheetViews>
    <sheetView showGridLines="0" workbookViewId="0">
      <pane xSplit="3" ySplit="4" topLeftCell="D44" activePane="bottomRight" state="frozen"/>
      <selection pane="topRight" activeCell="D1" sqref="D1"/>
      <selection pane="bottomLeft" activeCell="A5" sqref="A5"/>
      <selection pane="bottomRight" activeCell="G51" sqref="G51"/>
    </sheetView>
  </sheetViews>
  <sheetFormatPr defaultColWidth="8.88671875" defaultRowHeight="15"/>
  <cols>
    <col min="1" max="1" width="8.88671875" style="3"/>
    <col min="2" max="2" width="9" style="3" bestFit="1" customWidth="1"/>
    <col min="3" max="3" width="8.88671875" style="3"/>
    <col min="4" max="7" width="10.88671875" style="3" bestFit="1" customWidth="1"/>
    <col min="8" max="8" width="9.6640625" style="3" bestFit="1" customWidth="1"/>
    <col min="9" max="11" width="10.88671875" style="3" bestFit="1" customWidth="1"/>
    <col min="12" max="12" width="9.6640625" style="3" bestFit="1" customWidth="1"/>
    <col min="13" max="14" width="10.88671875" style="3" bestFit="1" customWidth="1"/>
    <col min="15" max="18" width="9.6640625" style="3" bestFit="1" customWidth="1"/>
    <col min="19" max="16384" width="8.88671875" style="3"/>
  </cols>
  <sheetData>
    <row r="1" spans="2:19" ht="8.4" customHeight="1"/>
    <row r="2" spans="2:19" ht="31.2" customHeight="1">
      <c r="B2" s="628" t="s">
        <v>687</v>
      </c>
      <c r="C2" s="629"/>
      <c r="D2" s="629"/>
      <c r="E2" s="629"/>
      <c r="F2" s="629"/>
      <c r="G2" s="629"/>
      <c r="H2" s="629"/>
      <c r="I2" s="629"/>
      <c r="J2" s="629"/>
    </row>
    <row r="3" spans="2:19" ht="15.75" customHeight="1">
      <c r="B3" s="602" t="s">
        <v>112</v>
      </c>
      <c r="C3" s="602" t="s">
        <v>134</v>
      </c>
      <c r="D3" s="602" t="s">
        <v>113</v>
      </c>
      <c r="E3" s="602" t="s">
        <v>135</v>
      </c>
      <c r="F3" s="602"/>
      <c r="G3" s="602"/>
      <c r="H3" s="602"/>
      <c r="I3" s="602"/>
      <c r="J3" s="602" t="s">
        <v>129</v>
      </c>
      <c r="K3" s="602" t="s">
        <v>136</v>
      </c>
      <c r="L3" s="602"/>
      <c r="M3" s="602"/>
      <c r="N3" s="602"/>
      <c r="O3" s="602" t="s">
        <v>137</v>
      </c>
      <c r="P3" s="602"/>
      <c r="Q3" s="602"/>
      <c r="R3" s="602"/>
      <c r="S3" s="384"/>
    </row>
    <row r="4" spans="2:19" ht="52.8">
      <c r="B4" s="602"/>
      <c r="C4" s="602"/>
      <c r="D4" s="602"/>
      <c r="E4" s="352" t="s">
        <v>138</v>
      </c>
      <c r="F4" s="352" t="s">
        <v>139</v>
      </c>
      <c r="G4" s="352" t="s">
        <v>683</v>
      </c>
      <c r="H4" s="352" t="s">
        <v>684</v>
      </c>
      <c r="I4" s="352" t="s">
        <v>414</v>
      </c>
      <c r="J4" s="602"/>
      <c r="K4" s="352" t="s">
        <v>140</v>
      </c>
      <c r="L4" s="352" t="s">
        <v>141</v>
      </c>
      <c r="M4" s="352" t="s">
        <v>685</v>
      </c>
      <c r="N4" s="352" t="s">
        <v>142</v>
      </c>
      <c r="O4" s="352" t="s">
        <v>143</v>
      </c>
      <c r="P4" s="352" t="s">
        <v>144</v>
      </c>
      <c r="Q4" s="352" t="s">
        <v>145</v>
      </c>
      <c r="R4" s="352" t="s">
        <v>146</v>
      </c>
      <c r="S4" s="352" t="s">
        <v>686</v>
      </c>
    </row>
    <row r="5" spans="2:19">
      <c r="B5" s="625">
        <v>2001</v>
      </c>
      <c r="C5" s="446" t="s">
        <v>147</v>
      </c>
      <c r="D5" s="447">
        <v>2325.4</v>
      </c>
      <c r="E5" s="447">
        <v>834.5</v>
      </c>
      <c r="F5" s="447">
        <v>171.6</v>
      </c>
      <c r="G5" s="447">
        <v>575</v>
      </c>
      <c r="H5" s="447">
        <v>87.9</v>
      </c>
      <c r="I5" s="447" t="s">
        <v>25</v>
      </c>
      <c r="J5" s="447">
        <v>4.0999999999999996</v>
      </c>
      <c r="K5" s="447">
        <v>1179.5999999999999</v>
      </c>
      <c r="L5" s="447">
        <v>376.2</v>
      </c>
      <c r="M5" s="447" t="s">
        <v>25</v>
      </c>
      <c r="N5" s="447">
        <v>803.4</v>
      </c>
      <c r="O5" s="447">
        <v>307.2</v>
      </c>
      <c r="P5" s="447" t="s">
        <v>25</v>
      </c>
      <c r="Q5" s="447">
        <v>307.2</v>
      </c>
      <c r="R5" s="447" t="s">
        <v>25</v>
      </c>
      <c r="S5" s="447" t="s">
        <v>25</v>
      </c>
    </row>
    <row r="6" spans="2:19">
      <c r="B6" s="625"/>
      <c r="C6" s="446" t="s">
        <v>148</v>
      </c>
      <c r="D6" s="447">
        <v>2448.6</v>
      </c>
      <c r="E6" s="447">
        <v>938.7</v>
      </c>
      <c r="F6" s="447">
        <v>195.5</v>
      </c>
      <c r="G6" s="447">
        <v>649.70000000000005</v>
      </c>
      <c r="H6" s="447">
        <v>93.5</v>
      </c>
      <c r="I6" s="447" t="s">
        <v>25</v>
      </c>
      <c r="J6" s="447">
        <v>6.6</v>
      </c>
      <c r="K6" s="447">
        <v>1165.3</v>
      </c>
      <c r="L6" s="447">
        <v>384.7</v>
      </c>
      <c r="M6" s="447" t="s">
        <v>25</v>
      </c>
      <c r="N6" s="447">
        <v>780.6</v>
      </c>
      <c r="O6" s="447">
        <v>338</v>
      </c>
      <c r="P6" s="447" t="s">
        <v>25</v>
      </c>
      <c r="Q6" s="447">
        <v>338</v>
      </c>
      <c r="R6" s="447" t="s">
        <v>25</v>
      </c>
      <c r="S6" s="447" t="s">
        <v>25</v>
      </c>
    </row>
    <row r="7" spans="2:19">
      <c r="B7" s="625">
        <v>2002</v>
      </c>
      <c r="C7" s="446" t="s">
        <v>147</v>
      </c>
      <c r="D7" s="447">
        <v>2818.1</v>
      </c>
      <c r="E7" s="447">
        <v>1198</v>
      </c>
      <c r="F7" s="447">
        <v>268.10000000000002</v>
      </c>
      <c r="G7" s="447">
        <v>797.6</v>
      </c>
      <c r="H7" s="447">
        <v>132.30000000000001</v>
      </c>
      <c r="I7" s="447" t="s">
        <v>25</v>
      </c>
      <c r="J7" s="447">
        <v>1.9</v>
      </c>
      <c r="K7" s="447">
        <v>1269.2</v>
      </c>
      <c r="L7" s="447">
        <v>392.2</v>
      </c>
      <c r="M7" s="447" t="s">
        <v>25</v>
      </c>
      <c r="N7" s="447">
        <v>877</v>
      </c>
      <c r="O7" s="447">
        <v>349</v>
      </c>
      <c r="P7" s="447" t="s">
        <v>25</v>
      </c>
      <c r="Q7" s="447">
        <v>349</v>
      </c>
      <c r="R7" s="447" t="s">
        <v>25</v>
      </c>
      <c r="S7" s="447" t="s">
        <v>25</v>
      </c>
    </row>
    <row r="8" spans="2:19">
      <c r="B8" s="625"/>
      <c r="C8" s="446" t="s">
        <v>148</v>
      </c>
      <c r="D8" s="447">
        <v>2848.8</v>
      </c>
      <c r="E8" s="447">
        <v>1244</v>
      </c>
      <c r="F8" s="447">
        <v>279.39999999999998</v>
      </c>
      <c r="G8" s="447">
        <v>828.6</v>
      </c>
      <c r="H8" s="447">
        <v>136</v>
      </c>
      <c r="I8" s="447" t="s">
        <v>25</v>
      </c>
      <c r="J8" s="447">
        <v>2.5</v>
      </c>
      <c r="K8" s="447">
        <v>1243.9000000000001</v>
      </c>
      <c r="L8" s="447">
        <v>427.3</v>
      </c>
      <c r="M8" s="447" t="s">
        <v>25</v>
      </c>
      <c r="N8" s="447">
        <v>816.6</v>
      </c>
      <c r="O8" s="447">
        <v>358.3</v>
      </c>
      <c r="P8" s="447" t="s">
        <v>25</v>
      </c>
      <c r="Q8" s="447">
        <v>358.3</v>
      </c>
      <c r="R8" s="447" t="s">
        <v>25</v>
      </c>
      <c r="S8" s="447" t="s">
        <v>25</v>
      </c>
    </row>
    <row r="9" spans="2:19">
      <c r="B9" s="625">
        <v>2003</v>
      </c>
      <c r="C9" s="446" t="s">
        <v>147</v>
      </c>
      <c r="D9" s="447">
        <v>3445.7</v>
      </c>
      <c r="E9" s="447">
        <v>1465.1</v>
      </c>
      <c r="F9" s="447">
        <v>293.3</v>
      </c>
      <c r="G9" s="447">
        <v>954.4</v>
      </c>
      <c r="H9" s="447">
        <v>217.4</v>
      </c>
      <c r="I9" s="447" t="s">
        <v>25</v>
      </c>
      <c r="J9" s="447">
        <v>7</v>
      </c>
      <c r="K9" s="447">
        <v>1513.6</v>
      </c>
      <c r="L9" s="447">
        <v>505</v>
      </c>
      <c r="M9" s="447" t="s">
        <v>25</v>
      </c>
      <c r="N9" s="447">
        <v>1008.6</v>
      </c>
      <c r="O9" s="447">
        <v>459.5</v>
      </c>
      <c r="P9" s="447" t="s">
        <v>25</v>
      </c>
      <c r="Q9" s="447">
        <v>459.5</v>
      </c>
      <c r="R9" s="447" t="s">
        <v>25</v>
      </c>
      <c r="S9" s="447" t="s">
        <v>25</v>
      </c>
    </row>
    <row r="10" spans="2:19">
      <c r="B10" s="625"/>
      <c r="C10" s="446" t="s">
        <v>148</v>
      </c>
      <c r="D10" s="447">
        <v>3549.5</v>
      </c>
      <c r="E10" s="447">
        <v>1613.2</v>
      </c>
      <c r="F10" s="447">
        <v>290.7</v>
      </c>
      <c r="G10" s="447">
        <v>1129.3</v>
      </c>
      <c r="H10" s="447">
        <v>193.2</v>
      </c>
      <c r="I10" s="447" t="s">
        <v>25</v>
      </c>
      <c r="J10" s="447">
        <v>8.1</v>
      </c>
      <c r="K10" s="447">
        <v>1499.9</v>
      </c>
      <c r="L10" s="447">
        <v>480.7</v>
      </c>
      <c r="M10" s="447" t="s">
        <v>25</v>
      </c>
      <c r="N10" s="447">
        <v>1019.2</v>
      </c>
      <c r="O10" s="447">
        <v>428.2</v>
      </c>
      <c r="P10" s="447" t="s">
        <v>25</v>
      </c>
      <c r="Q10" s="447">
        <v>428.2</v>
      </c>
      <c r="R10" s="447" t="s">
        <v>25</v>
      </c>
      <c r="S10" s="447" t="s">
        <v>25</v>
      </c>
    </row>
    <row r="11" spans="2:19">
      <c r="B11" s="625">
        <v>2004</v>
      </c>
      <c r="C11" s="446" t="s">
        <v>147</v>
      </c>
      <c r="D11" s="447">
        <v>4498.3</v>
      </c>
      <c r="E11" s="447">
        <v>2022.6</v>
      </c>
      <c r="F11" s="447">
        <v>347.2</v>
      </c>
      <c r="G11" s="447">
        <v>1468.7</v>
      </c>
      <c r="H11" s="447">
        <v>206.7</v>
      </c>
      <c r="I11" s="447" t="s">
        <v>25</v>
      </c>
      <c r="J11" s="447">
        <v>3.4</v>
      </c>
      <c r="K11" s="447">
        <v>1936.1</v>
      </c>
      <c r="L11" s="447">
        <v>600.20000000000005</v>
      </c>
      <c r="M11" s="447" t="s">
        <v>25</v>
      </c>
      <c r="N11" s="447">
        <v>1335.9</v>
      </c>
      <c r="O11" s="447">
        <v>536.20000000000005</v>
      </c>
      <c r="P11" s="447" t="s">
        <v>25</v>
      </c>
      <c r="Q11" s="447">
        <v>536.20000000000005</v>
      </c>
      <c r="R11" s="447" t="s">
        <v>25</v>
      </c>
      <c r="S11" s="447" t="s">
        <v>25</v>
      </c>
    </row>
    <row r="12" spans="2:19">
      <c r="B12" s="625"/>
      <c r="C12" s="446" t="s">
        <v>148</v>
      </c>
      <c r="D12" s="447">
        <v>4554.3</v>
      </c>
      <c r="E12" s="447">
        <v>2033.3</v>
      </c>
      <c r="F12" s="447">
        <v>333.2</v>
      </c>
      <c r="G12" s="447">
        <v>1483.4</v>
      </c>
      <c r="H12" s="447">
        <v>216.7</v>
      </c>
      <c r="I12" s="447" t="s">
        <v>25</v>
      </c>
      <c r="J12" s="447">
        <v>4.4000000000000004</v>
      </c>
      <c r="K12" s="447">
        <v>1971.5</v>
      </c>
      <c r="L12" s="447">
        <v>610.1</v>
      </c>
      <c r="M12" s="447" t="s">
        <v>25</v>
      </c>
      <c r="N12" s="447">
        <v>1361.4</v>
      </c>
      <c r="O12" s="447">
        <v>545.1</v>
      </c>
      <c r="P12" s="447" t="s">
        <v>25</v>
      </c>
      <c r="Q12" s="447">
        <v>545.1</v>
      </c>
      <c r="R12" s="447" t="s">
        <v>25</v>
      </c>
      <c r="S12" s="447" t="s">
        <v>25</v>
      </c>
    </row>
    <row r="13" spans="2:19">
      <c r="B13" s="625">
        <v>2005</v>
      </c>
      <c r="C13" s="446" t="s">
        <v>147</v>
      </c>
      <c r="D13" s="447">
        <v>5511.5</v>
      </c>
      <c r="E13" s="447">
        <v>2427.1</v>
      </c>
      <c r="F13" s="447">
        <v>444.9</v>
      </c>
      <c r="G13" s="447">
        <v>1732.8</v>
      </c>
      <c r="H13" s="447">
        <v>249.4</v>
      </c>
      <c r="I13" s="447" t="s">
        <v>25</v>
      </c>
      <c r="J13" s="447">
        <v>4.0999999999999996</v>
      </c>
      <c r="K13" s="447">
        <v>2315.6</v>
      </c>
      <c r="L13" s="447">
        <v>720</v>
      </c>
      <c r="M13" s="447" t="s">
        <v>25</v>
      </c>
      <c r="N13" s="447">
        <v>1595.6</v>
      </c>
      <c r="O13" s="447">
        <v>764.7</v>
      </c>
      <c r="P13" s="447" t="s">
        <v>25</v>
      </c>
      <c r="Q13" s="447">
        <v>753.7</v>
      </c>
      <c r="R13" s="447">
        <v>11</v>
      </c>
      <c r="S13" s="447" t="s">
        <v>25</v>
      </c>
    </row>
    <row r="14" spans="2:19">
      <c r="B14" s="625"/>
      <c r="C14" s="446" t="s">
        <v>148</v>
      </c>
      <c r="D14" s="447">
        <v>5521.8</v>
      </c>
      <c r="E14" s="447">
        <v>2422.3000000000002</v>
      </c>
      <c r="F14" s="447">
        <v>454.5</v>
      </c>
      <c r="G14" s="447">
        <v>1721.9</v>
      </c>
      <c r="H14" s="447">
        <v>245.9</v>
      </c>
      <c r="I14" s="447" t="s">
        <v>25</v>
      </c>
      <c r="J14" s="447">
        <v>39.200000000000003</v>
      </c>
      <c r="K14" s="447">
        <v>2404.8000000000002</v>
      </c>
      <c r="L14" s="447">
        <v>771.7</v>
      </c>
      <c r="M14" s="447" t="s">
        <v>25</v>
      </c>
      <c r="N14" s="447">
        <v>1633.1</v>
      </c>
      <c r="O14" s="447">
        <v>655.5</v>
      </c>
      <c r="P14" s="447" t="s">
        <v>25</v>
      </c>
      <c r="Q14" s="447">
        <v>651.9</v>
      </c>
      <c r="R14" s="447">
        <v>3.6</v>
      </c>
      <c r="S14" s="447" t="s">
        <v>25</v>
      </c>
    </row>
    <row r="15" spans="2:19">
      <c r="B15" s="625">
        <v>2006</v>
      </c>
      <c r="C15" s="446" t="s">
        <v>147</v>
      </c>
      <c r="D15" s="447">
        <v>6619.9</v>
      </c>
      <c r="E15" s="447">
        <v>2847.8</v>
      </c>
      <c r="F15" s="447">
        <v>492.1</v>
      </c>
      <c r="G15" s="447">
        <v>2030</v>
      </c>
      <c r="H15" s="447">
        <v>325.7</v>
      </c>
      <c r="I15" s="447" t="s">
        <v>25</v>
      </c>
      <c r="J15" s="447">
        <v>44.1</v>
      </c>
      <c r="K15" s="447">
        <v>2973.4</v>
      </c>
      <c r="L15" s="447">
        <v>965.3</v>
      </c>
      <c r="M15" s="447" t="s">
        <v>25</v>
      </c>
      <c r="N15" s="447">
        <v>2008.1</v>
      </c>
      <c r="O15" s="447">
        <v>754.6</v>
      </c>
      <c r="P15" s="447" t="s">
        <v>25</v>
      </c>
      <c r="Q15" s="447">
        <v>750.7</v>
      </c>
      <c r="R15" s="447">
        <v>3.9</v>
      </c>
      <c r="S15" s="447" t="s">
        <v>25</v>
      </c>
    </row>
    <row r="16" spans="2:19">
      <c r="B16" s="625"/>
      <c r="C16" s="446" t="s">
        <v>148</v>
      </c>
      <c r="D16" s="447">
        <v>6323</v>
      </c>
      <c r="E16" s="447">
        <v>2901.4</v>
      </c>
      <c r="F16" s="447">
        <v>692.5</v>
      </c>
      <c r="G16" s="447">
        <v>1942.7</v>
      </c>
      <c r="H16" s="447">
        <v>266.2</v>
      </c>
      <c r="I16" s="447" t="s">
        <v>25</v>
      </c>
      <c r="J16" s="447">
        <v>58.8</v>
      </c>
      <c r="K16" s="447">
        <v>2638.2</v>
      </c>
      <c r="L16" s="447">
        <v>842.2</v>
      </c>
      <c r="M16" s="447" t="s">
        <v>25</v>
      </c>
      <c r="N16" s="447">
        <v>1796</v>
      </c>
      <c r="O16" s="447">
        <v>724.5</v>
      </c>
      <c r="P16" s="447">
        <v>2.2000000000000002</v>
      </c>
      <c r="Q16" s="447">
        <v>720.4</v>
      </c>
      <c r="R16" s="447">
        <v>1.9</v>
      </c>
      <c r="S16" s="447" t="s">
        <v>25</v>
      </c>
    </row>
    <row r="17" spans="2:19">
      <c r="B17" s="625">
        <v>2007</v>
      </c>
      <c r="C17" s="446" t="s">
        <v>147</v>
      </c>
      <c r="D17" s="447">
        <v>7807.3</v>
      </c>
      <c r="E17" s="447">
        <v>3362.8</v>
      </c>
      <c r="F17" s="448">
        <v>935.1</v>
      </c>
      <c r="G17" s="447">
        <v>2088.3000000000002</v>
      </c>
      <c r="H17" s="448">
        <v>339.4</v>
      </c>
      <c r="I17" s="447" t="s">
        <v>25</v>
      </c>
      <c r="J17" s="448">
        <v>77.3</v>
      </c>
      <c r="K17" s="447">
        <v>3533.6</v>
      </c>
      <c r="L17" s="448">
        <v>1102.4000000000001</v>
      </c>
      <c r="M17" s="447" t="s">
        <v>25</v>
      </c>
      <c r="N17" s="447">
        <v>2431.1999999999998</v>
      </c>
      <c r="O17" s="447">
        <v>833.6</v>
      </c>
      <c r="P17" s="448">
        <v>1.3</v>
      </c>
      <c r="Q17" s="447">
        <v>830</v>
      </c>
      <c r="R17" s="447">
        <v>2.2999999999999998</v>
      </c>
      <c r="S17" s="447" t="s">
        <v>25</v>
      </c>
    </row>
    <row r="18" spans="2:19">
      <c r="B18" s="625"/>
      <c r="C18" s="446" t="s">
        <v>148</v>
      </c>
      <c r="D18" s="448">
        <v>8184.3</v>
      </c>
      <c r="E18" s="447">
        <v>3764.8</v>
      </c>
      <c r="F18" s="448">
        <v>1223.3</v>
      </c>
      <c r="G18" s="448">
        <v>2197.8000000000002</v>
      </c>
      <c r="H18" s="448">
        <v>343.7</v>
      </c>
      <c r="I18" s="447" t="s">
        <v>25</v>
      </c>
      <c r="J18" s="448">
        <v>67.5</v>
      </c>
      <c r="K18" s="447">
        <v>3428.2</v>
      </c>
      <c r="L18" s="448">
        <v>1199.0999999999999</v>
      </c>
      <c r="M18" s="447" t="s">
        <v>25</v>
      </c>
      <c r="N18" s="447">
        <v>2229.1</v>
      </c>
      <c r="O18" s="447">
        <v>923.5</v>
      </c>
      <c r="P18" s="447">
        <v>6.9</v>
      </c>
      <c r="Q18" s="447">
        <v>914.3</v>
      </c>
      <c r="R18" s="447">
        <v>2.2999999999999998</v>
      </c>
      <c r="S18" s="447" t="s">
        <v>25</v>
      </c>
    </row>
    <row r="19" spans="2:19">
      <c r="B19" s="625">
        <v>2008</v>
      </c>
      <c r="C19" s="446" t="s">
        <v>147</v>
      </c>
      <c r="D19" s="447">
        <v>9133.6</v>
      </c>
      <c r="E19" s="447">
        <v>4081.4</v>
      </c>
      <c r="F19" s="447">
        <v>1352</v>
      </c>
      <c r="G19" s="447">
        <v>2352.3000000000002</v>
      </c>
      <c r="H19" s="447">
        <v>377.1</v>
      </c>
      <c r="I19" s="447" t="s">
        <v>25</v>
      </c>
      <c r="J19" s="447">
        <v>72</v>
      </c>
      <c r="K19" s="447">
        <v>3884</v>
      </c>
      <c r="L19" s="448">
        <v>1243</v>
      </c>
      <c r="M19" s="447" t="s">
        <v>25</v>
      </c>
      <c r="N19" s="447">
        <v>2641</v>
      </c>
      <c r="O19" s="447">
        <v>1096.2</v>
      </c>
      <c r="P19" s="447" t="s">
        <v>25</v>
      </c>
      <c r="Q19" s="447">
        <v>945.2</v>
      </c>
      <c r="R19" s="447">
        <v>151</v>
      </c>
      <c r="S19" s="447" t="s">
        <v>25</v>
      </c>
    </row>
    <row r="20" spans="2:19">
      <c r="B20" s="625"/>
      <c r="C20" s="446" t="s">
        <v>148</v>
      </c>
      <c r="D20" s="447">
        <v>9665.4</v>
      </c>
      <c r="E20" s="447">
        <v>4431.2</v>
      </c>
      <c r="F20" s="447">
        <v>1402.2</v>
      </c>
      <c r="G20" s="447">
        <v>2618.3000000000002</v>
      </c>
      <c r="H20" s="447">
        <v>410.7</v>
      </c>
      <c r="I20" s="447" t="s">
        <v>25</v>
      </c>
      <c r="J20" s="447">
        <v>267.60000000000002</v>
      </c>
      <c r="K20" s="447">
        <v>3554.7</v>
      </c>
      <c r="L20" s="448">
        <v>1353.7</v>
      </c>
      <c r="M20" s="447" t="s">
        <v>25</v>
      </c>
      <c r="N20" s="447">
        <v>2200.9</v>
      </c>
      <c r="O20" s="447">
        <v>1412</v>
      </c>
      <c r="P20" s="447">
        <v>7</v>
      </c>
      <c r="Q20" s="447">
        <v>1208.4000000000001</v>
      </c>
      <c r="R20" s="447">
        <v>196.6</v>
      </c>
      <c r="S20" s="447" t="s">
        <v>25</v>
      </c>
    </row>
    <row r="21" spans="2:19">
      <c r="B21" s="625">
        <v>2009</v>
      </c>
      <c r="C21" s="446" t="s">
        <v>147</v>
      </c>
      <c r="D21" s="447">
        <v>10191.200000000001</v>
      </c>
      <c r="E21" s="447">
        <v>4375.3999999999996</v>
      </c>
      <c r="F21" s="447">
        <v>1104</v>
      </c>
      <c r="G21" s="447">
        <v>2692.5</v>
      </c>
      <c r="H21" s="447">
        <v>578.9</v>
      </c>
      <c r="I21" s="447" t="s">
        <v>25</v>
      </c>
      <c r="J21" s="447">
        <v>154.4</v>
      </c>
      <c r="K21" s="447">
        <v>4203.2</v>
      </c>
      <c r="L21" s="447">
        <v>1653.4</v>
      </c>
      <c r="M21" s="447" t="s">
        <v>25</v>
      </c>
      <c r="N21" s="447">
        <v>2549.8000000000002</v>
      </c>
      <c r="O21" s="447">
        <v>1458.2</v>
      </c>
      <c r="P21" s="448">
        <v>5.8</v>
      </c>
      <c r="Q21" s="447">
        <v>1310.8</v>
      </c>
      <c r="R21" s="447">
        <v>141.6</v>
      </c>
      <c r="S21" s="447" t="s">
        <v>25</v>
      </c>
    </row>
    <row r="22" spans="2:19">
      <c r="B22" s="625"/>
      <c r="C22" s="446" t="s">
        <v>148</v>
      </c>
      <c r="D22" s="447">
        <v>9660.1</v>
      </c>
      <c r="E22" s="447">
        <v>4837.7</v>
      </c>
      <c r="F22" s="447">
        <v>1375.8</v>
      </c>
      <c r="G22" s="447">
        <v>2923.9</v>
      </c>
      <c r="H22" s="447">
        <v>538</v>
      </c>
      <c r="I22" s="447" t="s">
        <v>25</v>
      </c>
      <c r="J22" s="447">
        <v>234.9</v>
      </c>
      <c r="K22" s="447">
        <v>3493</v>
      </c>
      <c r="L22" s="447">
        <v>1017.5</v>
      </c>
      <c r="M22" s="447" t="s">
        <v>25</v>
      </c>
      <c r="N22" s="447">
        <v>2475.5</v>
      </c>
      <c r="O22" s="447">
        <v>1094.5</v>
      </c>
      <c r="P22" s="447">
        <v>5.9</v>
      </c>
      <c r="Q22" s="447">
        <v>1072</v>
      </c>
      <c r="R22" s="447">
        <v>16.5</v>
      </c>
      <c r="S22" s="448" t="s">
        <v>25</v>
      </c>
    </row>
    <row r="23" spans="2:19">
      <c r="B23" s="625">
        <v>2010</v>
      </c>
      <c r="C23" s="446" t="s">
        <v>147</v>
      </c>
      <c r="D23" s="447">
        <v>11385</v>
      </c>
      <c r="E23" s="447">
        <v>5485.6</v>
      </c>
      <c r="F23" s="447">
        <v>1363.1</v>
      </c>
      <c r="G23" s="447">
        <v>3249.9</v>
      </c>
      <c r="H23" s="447">
        <v>872.6</v>
      </c>
      <c r="I23" s="447" t="s">
        <v>25</v>
      </c>
      <c r="J23" s="447">
        <v>244.2</v>
      </c>
      <c r="K23" s="447">
        <v>4328.5</v>
      </c>
      <c r="L23" s="447">
        <v>1388.9</v>
      </c>
      <c r="M23" s="447" t="s">
        <v>25</v>
      </c>
      <c r="N23" s="447">
        <v>2939.6</v>
      </c>
      <c r="O23" s="447">
        <v>1327</v>
      </c>
      <c r="P23" s="448">
        <v>8.6999999999999993</v>
      </c>
      <c r="Q23" s="447">
        <v>1300.2</v>
      </c>
      <c r="R23" s="447">
        <v>18.100000000000001</v>
      </c>
      <c r="S23" s="448" t="s">
        <v>25</v>
      </c>
    </row>
    <row r="24" spans="2:19">
      <c r="B24" s="625"/>
      <c r="C24" s="446" t="s">
        <v>148</v>
      </c>
      <c r="D24" s="447">
        <v>13125.5</v>
      </c>
      <c r="E24" s="447">
        <v>6914.3</v>
      </c>
      <c r="F24" s="447">
        <v>2421.6999999999998</v>
      </c>
      <c r="G24" s="447">
        <v>3866.3</v>
      </c>
      <c r="H24" s="447">
        <v>626.29999999999995</v>
      </c>
      <c r="I24" s="447" t="s">
        <v>25</v>
      </c>
      <c r="J24" s="447">
        <v>412</v>
      </c>
      <c r="K24" s="447">
        <v>4519.8999999999996</v>
      </c>
      <c r="L24" s="447">
        <v>1360.3</v>
      </c>
      <c r="M24" s="447" t="s">
        <v>25</v>
      </c>
      <c r="N24" s="447">
        <v>3159.6</v>
      </c>
      <c r="O24" s="447">
        <v>1279.4000000000001</v>
      </c>
      <c r="P24" s="447">
        <v>12.1</v>
      </c>
      <c r="Q24" s="447">
        <v>1262.5999999999999</v>
      </c>
      <c r="R24" s="447">
        <v>4.7</v>
      </c>
      <c r="S24" s="448" t="s">
        <v>25</v>
      </c>
    </row>
    <row r="25" spans="2:19">
      <c r="B25" s="625">
        <v>2011</v>
      </c>
      <c r="C25" s="446" t="s">
        <v>147</v>
      </c>
      <c r="D25" s="447">
        <v>15230.2</v>
      </c>
      <c r="E25" s="447">
        <v>6841.3</v>
      </c>
      <c r="F25" s="447">
        <v>2236</v>
      </c>
      <c r="G25" s="447">
        <v>3710.6</v>
      </c>
      <c r="H25" s="447">
        <v>894.7</v>
      </c>
      <c r="I25" s="447" t="s">
        <v>25</v>
      </c>
      <c r="J25" s="447">
        <v>404.7</v>
      </c>
      <c r="K25" s="447">
        <v>5734.8</v>
      </c>
      <c r="L25" s="447">
        <v>1736</v>
      </c>
      <c r="M25" s="447" t="s">
        <v>25</v>
      </c>
      <c r="N25" s="447">
        <v>3998.8</v>
      </c>
      <c r="O25" s="447">
        <v>1694.5</v>
      </c>
      <c r="P25" s="447">
        <v>20</v>
      </c>
      <c r="Q25" s="447">
        <v>1667.2</v>
      </c>
      <c r="R25" s="447">
        <v>7.3</v>
      </c>
      <c r="S25" s="447">
        <v>554.9</v>
      </c>
    </row>
    <row r="26" spans="2:19">
      <c r="B26" s="625"/>
      <c r="C26" s="446" t="s">
        <v>148</v>
      </c>
      <c r="D26" s="447">
        <v>18889</v>
      </c>
      <c r="E26" s="447">
        <v>8898.9</v>
      </c>
      <c r="F26" s="447">
        <v>3643.6</v>
      </c>
      <c r="G26" s="447">
        <v>4519.3</v>
      </c>
      <c r="H26" s="447">
        <v>736</v>
      </c>
      <c r="I26" s="447" t="s">
        <v>25</v>
      </c>
      <c r="J26" s="447">
        <v>868</v>
      </c>
      <c r="K26" s="447">
        <v>5609.9</v>
      </c>
      <c r="L26" s="447">
        <v>1645.4</v>
      </c>
      <c r="M26" s="447" t="s">
        <v>25</v>
      </c>
      <c r="N26" s="447">
        <v>3964.5</v>
      </c>
      <c r="O26" s="447">
        <v>1759.4</v>
      </c>
      <c r="P26" s="447">
        <v>17.100000000000001</v>
      </c>
      <c r="Q26" s="447">
        <v>1737.8</v>
      </c>
      <c r="R26" s="447">
        <v>4.5</v>
      </c>
      <c r="S26" s="447">
        <v>1752.6</v>
      </c>
    </row>
    <row r="27" spans="2:19">
      <c r="B27" s="625">
        <v>2012</v>
      </c>
      <c r="C27" s="446" t="s">
        <v>147</v>
      </c>
      <c r="D27" s="447">
        <v>19247.5</v>
      </c>
      <c r="E27" s="447">
        <v>8390</v>
      </c>
      <c r="F27" s="447">
        <v>3264.3</v>
      </c>
      <c r="G27" s="447">
        <v>4216.2</v>
      </c>
      <c r="H27" s="447">
        <v>909.5</v>
      </c>
      <c r="I27" s="447" t="s">
        <v>25</v>
      </c>
      <c r="J27" s="447">
        <v>1881.3</v>
      </c>
      <c r="K27" s="447">
        <v>6788.1</v>
      </c>
      <c r="L27" s="447">
        <v>2064.5</v>
      </c>
      <c r="M27" s="447" t="s">
        <v>25</v>
      </c>
      <c r="N27" s="447">
        <v>4723.6000000000004</v>
      </c>
      <c r="O27" s="447">
        <v>2188.1999999999998</v>
      </c>
      <c r="P27" s="447">
        <v>21.2</v>
      </c>
      <c r="Q27" s="447">
        <v>2088.6</v>
      </c>
      <c r="R27" s="447">
        <v>78.3</v>
      </c>
      <c r="S27" s="447" t="s">
        <v>25</v>
      </c>
    </row>
    <row r="28" spans="2:19">
      <c r="B28" s="625"/>
      <c r="C28" s="446" t="s">
        <v>148</v>
      </c>
      <c r="D28" s="447">
        <v>20719.099999999999</v>
      </c>
      <c r="E28" s="447">
        <v>10275.1</v>
      </c>
      <c r="F28" s="447">
        <v>4402.2</v>
      </c>
      <c r="G28" s="447">
        <v>4934</v>
      </c>
      <c r="H28" s="447">
        <v>938.9</v>
      </c>
      <c r="I28" s="447" t="s">
        <v>25</v>
      </c>
      <c r="J28" s="447">
        <v>1458.6</v>
      </c>
      <c r="K28" s="447">
        <v>6927.5</v>
      </c>
      <c r="L28" s="447">
        <v>2175.9</v>
      </c>
      <c r="M28" s="447" t="s">
        <v>25</v>
      </c>
      <c r="N28" s="447">
        <v>4751.6000000000004</v>
      </c>
      <c r="O28" s="447">
        <v>2057.9</v>
      </c>
      <c r="P28" s="447">
        <v>22.1</v>
      </c>
      <c r="Q28" s="447">
        <v>2032.2</v>
      </c>
      <c r="R28" s="447">
        <v>3.6</v>
      </c>
      <c r="S28" s="447" t="s">
        <v>25</v>
      </c>
    </row>
    <row r="29" spans="2:19">
      <c r="B29" s="625">
        <v>2013</v>
      </c>
      <c r="C29" s="446" t="s">
        <v>147</v>
      </c>
      <c r="D29" s="447">
        <v>23536.7</v>
      </c>
      <c r="E29" s="447">
        <v>10752.6</v>
      </c>
      <c r="F29" s="447">
        <v>4603.6000000000004</v>
      </c>
      <c r="G29" s="447">
        <v>5038.8</v>
      </c>
      <c r="H29" s="447">
        <v>1110.2</v>
      </c>
      <c r="I29" s="447" t="s">
        <v>25</v>
      </c>
      <c r="J29" s="447">
        <v>1957</v>
      </c>
      <c r="K29" s="447">
        <v>8719.5</v>
      </c>
      <c r="L29" s="447">
        <v>2478.1</v>
      </c>
      <c r="M29" s="447" t="s">
        <v>25</v>
      </c>
      <c r="N29" s="447">
        <v>6241.4</v>
      </c>
      <c r="O29" s="447">
        <v>2107.5</v>
      </c>
      <c r="P29" s="447">
        <v>28.1</v>
      </c>
      <c r="Q29" s="447">
        <v>2075.1999999999998</v>
      </c>
      <c r="R29" s="447">
        <v>4.2</v>
      </c>
      <c r="S29" s="447" t="s">
        <v>25</v>
      </c>
    </row>
    <row r="30" spans="2:19">
      <c r="B30" s="625"/>
      <c r="C30" s="446" t="s">
        <v>148</v>
      </c>
      <c r="D30" s="447">
        <v>23154.799999999999</v>
      </c>
      <c r="E30" s="447">
        <v>9869.9</v>
      </c>
      <c r="F30" s="447">
        <v>2852.3</v>
      </c>
      <c r="G30" s="447">
        <v>5738.7</v>
      </c>
      <c r="H30" s="447">
        <v>1278.9000000000001</v>
      </c>
      <c r="I30" s="447" t="s">
        <v>25</v>
      </c>
      <c r="J30" s="447">
        <v>1760.7</v>
      </c>
      <c r="K30" s="447">
        <v>9677.2000000000007</v>
      </c>
      <c r="L30" s="447">
        <v>2313.4</v>
      </c>
      <c r="M30" s="447" t="s">
        <v>25</v>
      </c>
      <c r="N30" s="447">
        <v>7363.8</v>
      </c>
      <c r="O30" s="447">
        <v>1846.9</v>
      </c>
      <c r="P30" s="447">
        <v>26.1</v>
      </c>
      <c r="Q30" s="447">
        <v>1808.4</v>
      </c>
      <c r="R30" s="447">
        <v>12.4</v>
      </c>
      <c r="S30" s="447" t="s">
        <v>25</v>
      </c>
    </row>
    <row r="31" spans="2:19">
      <c r="B31" s="625">
        <v>2014</v>
      </c>
      <c r="C31" s="446" t="s">
        <v>147</v>
      </c>
      <c r="D31" s="447">
        <v>26642.799999999999</v>
      </c>
      <c r="E31" s="447">
        <v>11555.3</v>
      </c>
      <c r="F31" s="447">
        <v>4723.5</v>
      </c>
      <c r="G31" s="447">
        <v>5248.3</v>
      </c>
      <c r="H31" s="447">
        <v>1583.5</v>
      </c>
      <c r="I31" s="447" t="s">
        <v>25</v>
      </c>
      <c r="J31" s="447">
        <v>2242.6999999999998</v>
      </c>
      <c r="K31" s="447">
        <v>10385.700000000001</v>
      </c>
      <c r="L31" s="447">
        <v>3062.8</v>
      </c>
      <c r="M31" s="447" t="s">
        <v>25</v>
      </c>
      <c r="N31" s="447">
        <v>7322.9</v>
      </c>
      <c r="O31" s="447">
        <v>2459.1999999999998</v>
      </c>
      <c r="P31" s="447">
        <v>51.1</v>
      </c>
      <c r="Q31" s="447">
        <v>2204.6</v>
      </c>
      <c r="R31" s="447">
        <v>203.5</v>
      </c>
      <c r="S31" s="447" t="s">
        <v>25</v>
      </c>
    </row>
    <row r="32" spans="2:19">
      <c r="B32" s="625"/>
      <c r="C32" s="446" t="s">
        <v>148</v>
      </c>
      <c r="D32" s="447">
        <v>27604.2</v>
      </c>
      <c r="E32" s="447">
        <v>11458.2</v>
      </c>
      <c r="F32" s="447">
        <v>3487.8</v>
      </c>
      <c r="G32" s="447">
        <v>6426.8</v>
      </c>
      <c r="H32" s="447">
        <v>1543.6</v>
      </c>
      <c r="I32" s="447" t="s">
        <v>25</v>
      </c>
      <c r="J32" s="447">
        <v>1766.9</v>
      </c>
      <c r="K32" s="447">
        <v>12382.7</v>
      </c>
      <c r="L32" s="447">
        <v>2829</v>
      </c>
      <c r="M32" s="447" t="s">
        <v>25</v>
      </c>
      <c r="N32" s="447">
        <v>9553.7000000000007</v>
      </c>
      <c r="O32" s="447">
        <v>1996.4</v>
      </c>
      <c r="P32" s="447">
        <v>24.9</v>
      </c>
      <c r="Q32" s="447">
        <v>1948.9</v>
      </c>
      <c r="R32" s="447">
        <v>22.6</v>
      </c>
      <c r="S32" s="447" t="s">
        <v>25</v>
      </c>
    </row>
    <row r="33" spans="2:19">
      <c r="B33" s="625">
        <v>2015</v>
      </c>
      <c r="C33" s="446" t="s">
        <v>147</v>
      </c>
      <c r="D33" s="447">
        <v>31282.7</v>
      </c>
      <c r="E33" s="447">
        <v>11793.2</v>
      </c>
      <c r="F33" s="447">
        <v>2399.4</v>
      </c>
      <c r="G33" s="447">
        <v>7466.9</v>
      </c>
      <c r="H33" s="447">
        <v>1926.9</v>
      </c>
      <c r="I33" s="447" t="s">
        <v>25</v>
      </c>
      <c r="J33" s="447">
        <v>5936.9</v>
      </c>
      <c r="K33" s="447">
        <v>11150.3</v>
      </c>
      <c r="L33" s="447">
        <v>3596.3</v>
      </c>
      <c r="M33" s="447" t="s">
        <v>25</v>
      </c>
      <c r="N33" s="447">
        <v>7554</v>
      </c>
      <c r="O33" s="447">
        <v>2402.3000000000002</v>
      </c>
      <c r="P33" s="447">
        <v>37.1</v>
      </c>
      <c r="Q33" s="447">
        <v>2334.6</v>
      </c>
      <c r="R33" s="447">
        <v>30.6</v>
      </c>
      <c r="S33" s="448" t="s">
        <v>25</v>
      </c>
    </row>
    <row r="34" spans="2:19">
      <c r="B34" s="625"/>
      <c r="C34" s="446" t="s">
        <v>148</v>
      </c>
      <c r="D34" s="447">
        <v>29927.8</v>
      </c>
      <c r="E34" s="447">
        <v>12758.6</v>
      </c>
      <c r="F34" s="447">
        <v>2846.4</v>
      </c>
      <c r="G34" s="447">
        <v>7444.1</v>
      </c>
      <c r="H34" s="447">
        <v>2468.1</v>
      </c>
      <c r="I34" s="447" t="s">
        <v>25</v>
      </c>
      <c r="J34" s="447">
        <v>3749.1</v>
      </c>
      <c r="K34" s="447">
        <v>11463.5</v>
      </c>
      <c r="L34" s="447">
        <v>3226.8</v>
      </c>
      <c r="M34" s="447" t="s">
        <v>25</v>
      </c>
      <c r="N34" s="447">
        <v>8236.7000000000007</v>
      </c>
      <c r="O34" s="447">
        <v>1956.5</v>
      </c>
      <c r="P34" s="447">
        <v>27.1</v>
      </c>
      <c r="Q34" s="447">
        <v>1901.9</v>
      </c>
      <c r="R34" s="447">
        <v>27.5</v>
      </c>
      <c r="S34" s="448" t="s">
        <v>25</v>
      </c>
    </row>
    <row r="35" spans="2:19">
      <c r="B35" s="627">
        <v>2016</v>
      </c>
      <c r="C35" s="449" t="s">
        <v>147</v>
      </c>
      <c r="D35" s="447">
        <v>33265.699999999997</v>
      </c>
      <c r="E35" s="447">
        <v>14340.3</v>
      </c>
      <c r="F35" s="447">
        <v>3239.1</v>
      </c>
      <c r="G35" s="447">
        <v>7934.4</v>
      </c>
      <c r="H35" s="447">
        <v>3166.8</v>
      </c>
      <c r="I35" s="447" t="s">
        <v>25</v>
      </c>
      <c r="J35" s="447">
        <v>2889.1</v>
      </c>
      <c r="K35" s="447">
        <v>13548.3</v>
      </c>
      <c r="L35" s="447">
        <v>3610.8</v>
      </c>
      <c r="M35" s="447">
        <v>44</v>
      </c>
      <c r="N35" s="447">
        <v>9893.5</v>
      </c>
      <c r="O35" s="447">
        <v>2488</v>
      </c>
      <c r="P35" s="447">
        <v>32.799999999999997</v>
      </c>
      <c r="Q35" s="447">
        <v>2426.6999999999998</v>
      </c>
      <c r="R35" s="447">
        <v>28.5</v>
      </c>
      <c r="S35" s="448" t="s">
        <v>25</v>
      </c>
    </row>
    <row r="36" spans="2:19">
      <c r="B36" s="627"/>
      <c r="C36" s="449" t="s">
        <v>148</v>
      </c>
      <c r="D36" s="447">
        <v>31188.799999999999</v>
      </c>
      <c r="E36" s="447">
        <v>14937.9</v>
      </c>
      <c r="F36" s="447">
        <v>4043.8</v>
      </c>
      <c r="G36" s="447">
        <v>8157.6</v>
      </c>
      <c r="H36" s="447">
        <v>2736.5</v>
      </c>
      <c r="I36" s="447" t="s">
        <v>25</v>
      </c>
      <c r="J36" s="447">
        <v>3053.1</v>
      </c>
      <c r="K36" s="447">
        <v>11219.9</v>
      </c>
      <c r="L36" s="447">
        <v>3228.7</v>
      </c>
      <c r="M36" s="447">
        <v>50.8</v>
      </c>
      <c r="N36" s="447">
        <v>7940.4</v>
      </c>
      <c r="O36" s="447">
        <v>1978.1</v>
      </c>
      <c r="P36" s="447">
        <v>22</v>
      </c>
      <c r="Q36" s="447">
        <v>1920.8</v>
      </c>
      <c r="R36" s="447">
        <v>35.299999999999997</v>
      </c>
      <c r="S36" s="448" t="s">
        <v>25</v>
      </c>
    </row>
    <row r="37" spans="2:19">
      <c r="B37" s="627">
        <v>2017</v>
      </c>
      <c r="C37" s="449" t="s">
        <v>147</v>
      </c>
      <c r="D37" s="447">
        <v>37074.400000000001</v>
      </c>
      <c r="E37" s="447">
        <v>17757</v>
      </c>
      <c r="F37" s="447">
        <v>4858.3</v>
      </c>
      <c r="G37" s="447">
        <v>9815.2999999999993</v>
      </c>
      <c r="H37" s="447">
        <v>3083.4</v>
      </c>
      <c r="I37" s="447" t="s">
        <v>25</v>
      </c>
      <c r="J37" s="447">
        <v>1890.9</v>
      </c>
      <c r="K37" s="447">
        <v>14177.6</v>
      </c>
      <c r="L37" s="447">
        <v>4660.8</v>
      </c>
      <c r="M37" s="447">
        <v>53.4</v>
      </c>
      <c r="N37" s="447">
        <v>9463.4</v>
      </c>
      <c r="O37" s="447">
        <v>3248.8</v>
      </c>
      <c r="P37" s="447">
        <v>39.1</v>
      </c>
      <c r="Q37" s="447">
        <v>3141.3</v>
      </c>
      <c r="R37" s="447">
        <v>68.400000000000006</v>
      </c>
      <c r="S37" s="448" t="s">
        <v>25</v>
      </c>
    </row>
    <row r="38" spans="2:19">
      <c r="B38" s="627"/>
      <c r="C38" s="449" t="s">
        <v>148</v>
      </c>
      <c r="D38" s="447">
        <v>38899.300000000003</v>
      </c>
      <c r="E38" s="447">
        <v>16394.400000000001</v>
      </c>
      <c r="F38" s="447">
        <v>4456</v>
      </c>
      <c r="G38" s="447">
        <v>8669.4</v>
      </c>
      <c r="H38" s="447">
        <v>3269</v>
      </c>
      <c r="I38" s="447" t="s">
        <v>25</v>
      </c>
      <c r="J38" s="447">
        <v>2435.1999999999998</v>
      </c>
      <c r="K38" s="447">
        <v>17093.099999999999</v>
      </c>
      <c r="L38" s="447">
        <v>3138.1</v>
      </c>
      <c r="M38" s="447">
        <v>67.599999999999994</v>
      </c>
      <c r="N38" s="447">
        <v>13887.4</v>
      </c>
      <c r="O38" s="447">
        <v>2976.5</v>
      </c>
      <c r="P38" s="447">
        <v>32.200000000000003</v>
      </c>
      <c r="Q38" s="447">
        <v>2930.6</v>
      </c>
      <c r="R38" s="447">
        <v>13.7</v>
      </c>
      <c r="S38" s="448" t="s">
        <v>25</v>
      </c>
    </row>
    <row r="39" spans="2:19">
      <c r="B39" s="627">
        <v>2018</v>
      </c>
      <c r="C39" s="449" t="s">
        <v>147</v>
      </c>
      <c r="D39" s="447">
        <v>44402.1</v>
      </c>
      <c r="E39" s="447">
        <v>20337.5</v>
      </c>
      <c r="F39" s="447">
        <v>6115.9</v>
      </c>
      <c r="G39" s="447">
        <v>10167.6</v>
      </c>
      <c r="H39" s="447">
        <v>4054</v>
      </c>
      <c r="I39" s="447" t="s">
        <v>25</v>
      </c>
      <c r="J39" s="447">
        <v>3527.7</v>
      </c>
      <c r="K39" s="447">
        <v>17117.8</v>
      </c>
      <c r="L39" s="447">
        <v>4679.8</v>
      </c>
      <c r="M39" s="447">
        <v>68.599999999999994</v>
      </c>
      <c r="N39" s="447">
        <v>12369.5</v>
      </c>
      <c r="O39" s="447">
        <v>3418.9</v>
      </c>
      <c r="P39" s="447">
        <v>65.099999999999994</v>
      </c>
      <c r="Q39" s="447">
        <v>3302.3</v>
      </c>
      <c r="R39" s="447">
        <v>51.6</v>
      </c>
      <c r="S39" s="448" t="s">
        <v>25</v>
      </c>
    </row>
    <row r="40" spans="2:19">
      <c r="B40" s="627"/>
      <c r="C40" s="449" t="s">
        <v>148</v>
      </c>
      <c r="D40" s="447">
        <v>48176.7</v>
      </c>
      <c r="E40" s="447">
        <v>20199.900000000001</v>
      </c>
      <c r="F40" s="447">
        <v>5973.5</v>
      </c>
      <c r="G40" s="447">
        <v>10426.200000000001</v>
      </c>
      <c r="H40" s="447">
        <v>3800.2</v>
      </c>
      <c r="I40" s="447" t="s">
        <v>25</v>
      </c>
      <c r="J40" s="447">
        <v>3936.7</v>
      </c>
      <c r="K40" s="447">
        <v>20848.7</v>
      </c>
      <c r="L40" s="447">
        <v>3390.6</v>
      </c>
      <c r="M40" s="447">
        <v>106.5</v>
      </c>
      <c r="N40" s="447">
        <v>17351.599999999999</v>
      </c>
      <c r="O40" s="447">
        <v>3191.5</v>
      </c>
      <c r="P40" s="447">
        <v>38.9</v>
      </c>
      <c r="Q40" s="447">
        <v>3143.9</v>
      </c>
      <c r="R40" s="447">
        <v>8.6</v>
      </c>
      <c r="S40" s="448" t="s">
        <v>25</v>
      </c>
    </row>
    <row r="41" spans="2:19">
      <c r="B41" s="627">
        <v>2019</v>
      </c>
      <c r="C41" s="449" t="s">
        <v>147</v>
      </c>
      <c r="D41" s="447">
        <v>51560.5</v>
      </c>
      <c r="E41" s="447">
        <v>23291.3</v>
      </c>
      <c r="F41" s="447">
        <v>7221.6</v>
      </c>
      <c r="G41" s="447">
        <v>11421</v>
      </c>
      <c r="H41" s="447">
        <v>4648.7</v>
      </c>
      <c r="I41" s="447" t="s">
        <v>25</v>
      </c>
      <c r="J41" s="447">
        <v>4887.6000000000004</v>
      </c>
      <c r="K41" s="447">
        <v>19632.3</v>
      </c>
      <c r="L41" s="447">
        <v>4661.6000000000004</v>
      </c>
      <c r="M41" s="448">
        <v>108.2</v>
      </c>
      <c r="N41" s="447">
        <v>14862.5</v>
      </c>
      <c r="O41" s="447">
        <v>3749.2</v>
      </c>
      <c r="P41" s="447">
        <v>62.3</v>
      </c>
      <c r="Q41" s="447">
        <v>3537.7</v>
      </c>
      <c r="R41" s="447">
        <v>149.19999999999999</v>
      </c>
      <c r="S41" s="448" t="s">
        <v>25</v>
      </c>
    </row>
    <row r="42" spans="2:19">
      <c r="B42" s="627"/>
      <c r="C42" s="449" t="s">
        <v>148</v>
      </c>
      <c r="D42" s="447">
        <v>52681.4</v>
      </c>
      <c r="E42" s="447">
        <v>23918.6</v>
      </c>
      <c r="F42" s="447">
        <v>7741.3</v>
      </c>
      <c r="G42" s="447">
        <v>11624.5</v>
      </c>
      <c r="H42" s="447">
        <v>4552.8</v>
      </c>
      <c r="I42" s="447" t="s">
        <v>25</v>
      </c>
      <c r="J42" s="447">
        <v>4184.8</v>
      </c>
      <c r="K42" s="447">
        <v>20708.599999999999</v>
      </c>
      <c r="L42" s="447">
        <v>3928.8</v>
      </c>
      <c r="M42" s="447">
        <v>95.3</v>
      </c>
      <c r="N42" s="447">
        <v>16684.5</v>
      </c>
      <c r="O42" s="447">
        <v>3869.5</v>
      </c>
      <c r="P42" s="447">
        <v>61.1</v>
      </c>
      <c r="Q42" s="447">
        <v>3484.6</v>
      </c>
      <c r="R42" s="447">
        <v>323.8</v>
      </c>
      <c r="S42" s="448" t="s">
        <v>25</v>
      </c>
    </row>
    <row r="43" spans="2:19">
      <c r="B43" s="626">
        <v>2020</v>
      </c>
      <c r="C43" s="449" t="s">
        <v>147</v>
      </c>
      <c r="D43" s="448">
        <v>58693.3</v>
      </c>
      <c r="E43" s="447">
        <v>25612.5</v>
      </c>
      <c r="F43" s="448">
        <v>7903.9</v>
      </c>
      <c r="G43" s="448">
        <v>12331.4</v>
      </c>
      <c r="H43" s="448">
        <v>5377.2</v>
      </c>
      <c r="I43" s="447" t="s">
        <v>25</v>
      </c>
      <c r="J43" s="448">
        <v>4819.6000000000004</v>
      </c>
      <c r="K43" s="447">
        <v>23826.1</v>
      </c>
      <c r="L43" s="448">
        <v>4715.7</v>
      </c>
      <c r="M43" s="448">
        <v>106.2</v>
      </c>
      <c r="N43" s="447">
        <v>19004.2</v>
      </c>
      <c r="O43" s="447">
        <v>4435</v>
      </c>
      <c r="P43" s="448">
        <v>66.400000000000006</v>
      </c>
      <c r="Q43" s="448">
        <v>4182.2</v>
      </c>
      <c r="R43" s="448">
        <v>186.4</v>
      </c>
      <c r="S43" s="448" t="s">
        <v>25</v>
      </c>
    </row>
    <row r="44" spans="2:19">
      <c r="B44" s="626"/>
      <c r="C44" s="449" t="s">
        <v>148</v>
      </c>
      <c r="D44" s="448">
        <v>57422.6</v>
      </c>
      <c r="E44" s="447">
        <v>29236</v>
      </c>
      <c r="F44" s="448">
        <v>9512.6</v>
      </c>
      <c r="G44" s="448">
        <v>14229.2</v>
      </c>
      <c r="H44" s="448">
        <v>5494.3</v>
      </c>
      <c r="I44" s="447" t="s">
        <v>25</v>
      </c>
      <c r="J44" s="448">
        <v>5348.2</v>
      </c>
      <c r="K44" s="447">
        <v>19232.5</v>
      </c>
      <c r="L44" s="448">
        <v>4593.5</v>
      </c>
      <c r="M44" s="448">
        <v>107.4</v>
      </c>
      <c r="N44" s="447">
        <v>14531.6</v>
      </c>
      <c r="O44" s="447">
        <v>3606</v>
      </c>
      <c r="P44" s="447">
        <v>67.599999999999994</v>
      </c>
      <c r="Q44" s="448">
        <v>3405.9</v>
      </c>
      <c r="R44" s="448">
        <v>132.5</v>
      </c>
      <c r="S44" s="448" t="s">
        <v>25</v>
      </c>
    </row>
    <row r="45" spans="2:19">
      <c r="B45" s="626">
        <v>2021</v>
      </c>
      <c r="C45" s="449" t="s">
        <v>147</v>
      </c>
      <c r="D45" s="448">
        <v>59076</v>
      </c>
      <c r="E45" s="447">
        <v>27064.5</v>
      </c>
      <c r="F45" s="448">
        <v>9114.6</v>
      </c>
      <c r="G45" s="448">
        <v>12867.2</v>
      </c>
      <c r="H45" s="448">
        <v>5082.8</v>
      </c>
      <c r="I45" s="447" t="s">
        <v>25</v>
      </c>
      <c r="J45" s="448">
        <v>5686.1</v>
      </c>
      <c r="K45" s="447">
        <v>21440.5</v>
      </c>
      <c r="L45" s="448">
        <v>4385.6000000000004</v>
      </c>
      <c r="M45" s="448">
        <v>116.9</v>
      </c>
      <c r="N45" s="447">
        <v>16938</v>
      </c>
      <c r="O45" s="447">
        <v>4884.8999999999996</v>
      </c>
      <c r="P45" s="448">
        <v>422.7</v>
      </c>
      <c r="Q45" s="448">
        <v>4284.7</v>
      </c>
      <c r="R45" s="448">
        <v>177.6</v>
      </c>
      <c r="S45" s="448" t="s">
        <v>25</v>
      </c>
    </row>
    <row r="46" spans="2:19">
      <c r="B46" s="626"/>
      <c r="C46" s="449" t="s">
        <v>148</v>
      </c>
      <c r="D46" s="448">
        <v>83572.5</v>
      </c>
      <c r="E46" s="447">
        <v>42483.199999999997</v>
      </c>
      <c r="F46" s="448">
        <v>19491.400000000001</v>
      </c>
      <c r="G46" s="448">
        <v>14971.7</v>
      </c>
      <c r="H46" s="448">
        <v>8020.1</v>
      </c>
      <c r="I46" s="447" t="s">
        <v>25</v>
      </c>
      <c r="J46" s="448">
        <v>12417.3</v>
      </c>
      <c r="K46" s="447">
        <v>23343.7</v>
      </c>
      <c r="L46" s="448">
        <v>4243.8</v>
      </c>
      <c r="M46" s="448">
        <v>143.6</v>
      </c>
      <c r="N46" s="447">
        <v>18956.3</v>
      </c>
      <c r="O46" s="447">
        <v>5328.2</v>
      </c>
      <c r="P46" s="447">
        <v>78.099999999999994</v>
      </c>
      <c r="Q46" s="448">
        <v>5150.8</v>
      </c>
      <c r="R46" s="448">
        <v>99.2</v>
      </c>
      <c r="S46" s="448" t="s">
        <v>25</v>
      </c>
    </row>
    <row r="47" spans="2:19">
      <c r="B47" s="627">
        <v>2022</v>
      </c>
      <c r="C47" s="449" t="s">
        <v>147</v>
      </c>
      <c r="D47" s="447">
        <v>90739.911466820049</v>
      </c>
      <c r="E47" s="447">
        <v>42275.421723687119</v>
      </c>
      <c r="F47" s="447">
        <v>16284.23023975021</v>
      </c>
      <c r="G47" s="447">
        <v>17258.896670736111</v>
      </c>
      <c r="H47" s="447">
        <v>8335.4620266544243</v>
      </c>
      <c r="I47" s="447">
        <v>396.83278654638031</v>
      </c>
      <c r="J47" s="447">
        <v>12839.01043400659</v>
      </c>
      <c r="K47" s="450">
        <v>28721.941275187626</v>
      </c>
      <c r="L47" s="447">
        <v>5769.6753290284905</v>
      </c>
      <c r="M47" s="448">
        <v>265.69309476733372</v>
      </c>
      <c r="N47" s="447">
        <v>22686.5728513918</v>
      </c>
      <c r="O47" s="447">
        <v>6903.538033938732</v>
      </c>
      <c r="P47" s="447">
        <v>414.80910778467722</v>
      </c>
      <c r="Q47" s="447">
        <v>6355.0991646523898</v>
      </c>
      <c r="R47" s="447">
        <v>133.62976150166503</v>
      </c>
      <c r="S47" s="447" t="s">
        <v>25</v>
      </c>
    </row>
    <row r="48" spans="2:19">
      <c r="B48" s="627"/>
      <c r="C48" s="449" t="s">
        <v>148</v>
      </c>
      <c r="D48" s="447">
        <v>89937.38311631183</v>
      </c>
      <c r="E48" s="447">
        <v>47910.198776771729</v>
      </c>
      <c r="F48" s="447">
        <v>21002.393525313586</v>
      </c>
      <c r="G48" s="447">
        <v>18101.537902675798</v>
      </c>
      <c r="H48" s="447">
        <v>8551.9568231899993</v>
      </c>
      <c r="I48" s="447">
        <v>254.31052559234487</v>
      </c>
      <c r="J48" s="447">
        <v>10445.320504240002</v>
      </c>
      <c r="K48" s="450">
        <v>25909.936522161574</v>
      </c>
      <c r="L48" s="447">
        <v>5094.4085967911624</v>
      </c>
      <c r="M48" s="447">
        <v>235.33609072560097</v>
      </c>
      <c r="N48" s="447">
        <v>20580.191834644811</v>
      </c>
      <c r="O48" s="447">
        <v>5671.9273131385162</v>
      </c>
      <c r="P48" s="447">
        <v>95.166355709100003</v>
      </c>
      <c r="Q48" s="447">
        <v>5474.1195170560122</v>
      </c>
      <c r="R48" s="447">
        <v>102.64144037340428</v>
      </c>
      <c r="S48" s="447" t="s">
        <v>25</v>
      </c>
    </row>
    <row r="51" spans="7:7" ht="15.6">
      <c r="G51" s="445" t="s">
        <v>404</v>
      </c>
    </row>
  </sheetData>
  <mergeCells count="30">
    <mergeCell ref="B45:B46"/>
    <mergeCell ref="B47:B48"/>
    <mergeCell ref="B2:J2"/>
    <mergeCell ref="B35:B36"/>
    <mergeCell ref="B37:B38"/>
    <mergeCell ref="B39:B40"/>
    <mergeCell ref="B41:B42"/>
    <mergeCell ref="B43:B44"/>
    <mergeCell ref="B25:B26"/>
    <mergeCell ref="B27:B28"/>
    <mergeCell ref="B29:B30"/>
    <mergeCell ref="B31:B32"/>
    <mergeCell ref="B33:B34"/>
    <mergeCell ref="B15:B16"/>
    <mergeCell ref="B17:B18"/>
    <mergeCell ref="B19:B20"/>
    <mergeCell ref="B21:B22"/>
    <mergeCell ref="B23:B24"/>
    <mergeCell ref="B13:B14"/>
    <mergeCell ref="B3:B4"/>
    <mergeCell ref="C3:C4"/>
    <mergeCell ref="J3:J4"/>
    <mergeCell ref="K3:N3"/>
    <mergeCell ref="O3:R3"/>
    <mergeCell ref="B11:B12"/>
    <mergeCell ref="D3:D4"/>
    <mergeCell ref="B5:B6"/>
    <mergeCell ref="B7:B8"/>
    <mergeCell ref="B9:B10"/>
    <mergeCell ref="E3:I3"/>
  </mergeCells>
  <hyperlinks>
    <hyperlink ref="G51" location="Contents!A1" display="BACK TO CONTENT" xr:uid="{B42D8FAD-8130-4F6D-AEB0-C6A16D6DBD66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4E3D4-757A-4295-BEBB-1B8A05382BD4}">
  <sheetPr>
    <tabColor rgb="FFC00000"/>
  </sheetPr>
  <dimension ref="B3:G13"/>
  <sheetViews>
    <sheetView showGridLines="0" workbookViewId="0">
      <selection activeCell="B10" sqref="B10"/>
    </sheetView>
  </sheetViews>
  <sheetFormatPr defaultColWidth="8.88671875" defaultRowHeight="25.2" customHeight="1"/>
  <cols>
    <col min="1" max="1" width="8.88671875" style="3"/>
    <col min="2" max="2" width="25.33203125" style="3" customWidth="1"/>
    <col min="3" max="3" width="18.5546875" style="3" customWidth="1"/>
    <col min="4" max="4" width="10.88671875" style="3" bestFit="1" customWidth="1"/>
    <col min="5" max="5" width="11.33203125" style="3" customWidth="1"/>
    <col min="6" max="6" width="10.88671875" style="3" bestFit="1" customWidth="1"/>
    <col min="7" max="7" width="11.5546875" style="3" bestFit="1" customWidth="1"/>
    <col min="8" max="8" width="10.88671875" style="3" bestFit="1" customWidth="1"/>
    <col min="9" max="9" width="12.44140625" style="3" customWidth="1"/>
    <col min="10" max="10" width="10.88671875" style="3" bestFit="1" customWidth="1"/>
    <col min="11" max="11" width="12.6640625" style="3" customWidth="1"/>
    <col min="12" max="12" width="10.88671875" style="3" bestFit="1" customWidth="1"/>
    <col min="13" max="13" width="11.6640625" style="3" customWidth="1"/>
    <col min="14" max="14" width="10.88671875" style="3" bestFit="1" customWidth="1"/>
    <col min="15" max="15" width="9.6640625" style="3" bestFit="1" customWidth="1"/>
    <col min="16" max="16384" width="8.88671875" style="3"/>
  </cols>
  <sheetData>
    <row r="3" spans="2:7" ht="25.2" customHeight="1">
      <c r="B3" s="7" t="s">
        <v>523</v>
      </c>
    </row>
    <row r="4" spans="2:7" ht="25.2" customHeight="1">
      <c r="B4" s="121" t="s">
        <v>475</v>
      </c>
      <c r="C4" s="442">
        <v>2018</v>
      </c>
      <c r="D4" s="442">
        <v>2019</v>
      </c>
      <c r="E4" s="442">
        <v>2020</v>
      </c>
      <c r="F4" s="442">
        <v>2021</v>
      </c>
      <c r="G4" s="442">
        <v>2022</v>
      </c>
    </row>
    <row r="5" spans="2:7" ht="25.2" customHeight="1">
      <c r="B5" s="83" t="s">
        <v>521</v>
      </c>
      <c r="C5" s="443">
        <v>4578.7</v>
      </c>
      <c r="D5" s="443">
        <v>4753.2</v>
      </c>
      <c r="E5" s="443">
        <v>5670.2</v>
      </c>
      <c r="F5" s="443">
        <v>6667.4</v>
      </c>
      <c r="G5" s="443">
        <v>9723.7999999999993</v>
      </c>
    </row>
    <row r="6" spans="2:7" ht="25.2" customHeight="1">
      <c r="B6" s="83" t="s">
        <v>522</v>
      </c>
      <c r="C6" s="443">
        <v>53250.3</v>
      </c>
      <c r="D6" s="443">
        <v>59091.5</v>
      </c>
      <c r="E6" s="443">
        <v>64873</v>
      </c>
      <c r="F6" s="443">
        <v>89616.2</v>
      </c>
      <c r="G6" s="443">
        <v>96900.1</v>
      </c>
    </row>
    <row r="7" spans="2:7" ht="25.2" customHeight="1">
      <c r="B7" s="133" t="s">
        <v>540</v>
      </c>
      <c r="C7" s="444">
        <v>57829</v>
      </c>
      <c r="D7" s="444">
        <v>63844.7</v>
      </c>
      <c r="E7" s="444">
        <v>70543.199999999997</v>
      </c>
      <c r="F7" s="444">
        <v>96283.6</v>
      </c>
      <c r="G7" s="444">
        <v>106623.9</v>
      </c>
    </row>
    <row r="8" spans="2:7" ht="25.2" customHeight="1">
      <c r="B8"/>
      <c r="C8"/>
      <c r="D8"/>
      <c r="E8"/>
      <c r="F8"/>
      <c r="G8"/>
    </row>
    <row r="9" spans="2:7" ht="25.2" customHeight="1">
      <c r="B9" s="451" t="s">
        <v>688</v>
      </c>
      <c r="C9"/>
      <c r="D9"/>
      <c r="E9"/>
      <c r="F9"/>
      <c r="G9"/>
    </row>
    <row r="10" spans="2:7" ht="25.2" customHeight="1">
      <c r="B10" s="197"/>
      <c r="C10"/>
      <c r="D10"/>
      <c r="E10"/>
      <c r="F10"/>
      <c r="G10"/>
    </row>
    <row r="12" spans="2:7" ht="25.2" customHeight="1">
      <c r="B12" s="10"/>
      <c r="C12" s="445" t="s">
        <v>403</v>
      </c>
      <c r="D12" s="10"/>
    </row>
    <row r="13" spans="2:7" ht="25.2" customHeight="1">
      <c r="B13" s="10"/>
      <c r="C13" s="10"/>
      <c r="D13" s="10"/>
    </row>
  </sheetData>
  <hyperlinks>
    <hyperlink ref="C12" location="Contents!A1" display="BACK TO CONTENTS" xr:uid="{40FCD590-F049-47D8-8904-DCF77124E433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C36A6-18D3-4343-AFFB-D336408AC082}">
  <sheetPr>
    <tabColor rgb="FFC00000"/>
  </sheetPr>
  <dimension ref="C2:H36"/>
  <sheetViews>
    <sheetView showGridLines="0" workbookViewId="0">
      <pane xSplit="3" ySplit="3" topLeftCell="D22" activePane="bottomRight" state="frozen"/>
      <selection pane="topRight" activeCell="D1" sqref="D1"/>
      <selection pane="bottomLeft" activeCell="A6" sqref="A6"/>
      <selection pane="bottomRight" activeCell="J13" sqref="J13"/>
    </sheetView>
  </sheetViews>
  <sheetFormatPr defaultColWidth="8.88671875" defaultRowHeight="15"/>
  <cols>
    <col min="1" max="3" width="8.88671875" style="3"/>
    <col min="4" max="4" width="16.33203125" style="3" customWidth="1"/>
    <col min="5" max="5" width="15.6640625" style="3" bestFit="1" customWidth="1"/>
    <col min="6" max="6" width="17.6640625" style="3" bestFit="1" customWidth="1"/>
    <col min="7" max="7" width="15.109375" style="3" bestFit="1" customWidth="1"/>
    <col min="8" max="8" width="24.5546875" style="3" bestFit="1" customWidth="1"/>
    <col min="9" max="9" width="10.88671875" style="3" bestFit="1" customWidth="1"/>
    <col min="10" max="10" width="10.5546875" style="3" customWidth="1"/>
    <col min="11" max="11" width="10.88671875" style="3" bestFit="1" customWidth="1"/>
    <col min="12" max="12" width="10.33203125" style="3" customWidth="1"/>
    <col min="13" max="13" width="10.88671875" style="3" bestFit="1" customWidth="1"/>
    <col min="14" max="14" width="11.109375" style="3" customWidth="1"/>
    <col min="15" max="16384" width="8.88671875" style="3"/>
  </cols>
  <sheetData>
    <row r="2" spans="3:8" ht="15.6">
      <c r="C2" s="7" t="s">
        <v>689</v>
      </c>
    </row>
    <row r="3" spans="3:8">
      <c r="C3" s="527" t="s">
        <v>112</v>
      </c>
      <c r="D3" s="527" t="s">
        <v>149</v>
      </c>
      <c r="E3" s="527" t="s">
        <v>125</v>
      </c>
      <c r="F3" s="527" t="s">
        <v>126</v>
      </c>
      <c r="G3" s="527" t="s">
        <v>127</v>
      </c>
      <c r="H3" s="527" t="s">
        <v>150</v>
      </c>
    </row>
    <row r="4" spans="3:8">
      <c r="C4" s="457">
        <v>1995</v>
      </c>
      <c r="D4" s="458">
        <v>0.16700000000000001</v>
      </c>
      <c r="E4" s="458">
        <v>0.05</v>
      </c>
      <c r="F4" s="458">
        <v>2.7E-2</v>
      </c>
      <c r="G4" s="458">
        <v>8.2000000000000003E-2</v>
      </c>
      <c r="H4" s="458">
        <v>8.9999999999999993E-3</v>
      </c>
    </row>
    <row r="5" spans="3:8">
      <c r="C5" s="457">
        <v>1996</v>
      </c>
      <c r="D5" s="458">
        <v>0.16700000000000001</v>
      </c>
      <c r="E5" s="458">
        <v>5.1999999999999998E-2</v>
      </c>
      <c r="F5" s="458">
        <v>8.7999999999999995E-2</v>
      </c>
      <c r="G5" s="458">
        <v>2.3E-2</v>
      </c>
      <c r="H5" s="458">
        <v>4.0000000000000001E-3</v>
      </c>
    </row>
    <row r="6" spans="3:8">
      <c r="C6" s="457">
        <v>1997</v>
      </c>
      <c r="D6" s="458">
        <v>0.16900000000000001</v>
      </c>
      <c r="E6" s="458">
        <v>5.5E-2</v>
      </c>
      <c r="F6" s="458">
        <v>7.9000000000000001E-2</v>
      </c>
      <c r="G6" s="458">
        <v>3.1E-2</v>
      </c>
      <c r="H6" s="458">
        <v>3.0000000000000001E-3</v>
      </c>
    </row>
    <row r="7" spans="3:8">
      <c r="C7" s="457">
        <v>1998</v>
      </c>
      <c r="D7" s="458">
        <v>0.16500000000000001</v>
      </c>
      <c r="E7" s="458">
        <v>6.2E-2</v>
      </c>
      <c r="F7" s="458">
        <v>7.4999999999999997E-2</v>
      </c>
      <c r="G7" s="458">
        <v>2.5999999999999999E-2</v>
      </c>
      <c r="H7" s="458">
        <v>3.0000000000000001E-3</v>
      </c>
    </row>
    <row r="8" spans="3:8">
      <c r="C8" s="457">
        <v>1999</v>
      </c>
      <c r="D8" s="458">
        <v>0.159</v>
      </c>
      <c r="E8" s="458">
        <v>5.7000000000000002E-2</v>
      </c>
      <c r="F8" s="458">
        <v>0.08</v>
      </c>
      <c r="G8" s="458">
        <v>1.9E-2</v>
      </c>
      <c r="H8" s="458">
        <v>2E-3</v>
      </c>
    </row>
    <row r="9" spans="3:8">
      <c r="C9" s="457">
        <v>2000</v>
      </c>
      <c r="D9" s="458">
        <v>0.155</v>
      </c>
      <c r="E9" s="458">
        <v>5.6000000000000001E-2</v>
      </c>
      <c r="F9" s="458">
        <v>7.6999999999999999E-2</v>
      </c>
      <c r="G9" s="458">
        <v>2.1999999999999999E-2</v>
      </c>
      <c r="H9" s="458">
        <v>0</v>
      </c>
    </row>
    <row r="10" spans="3:8">
      <c r="C10" s="457">
        <v>2001</v>
      </c>
      <c r="D10" s="458">
        <v>0.16600000000000001</v>
      </c>
      <c r="E10" s="458">
        <v>6.3E-2</v>
      </c>
      <c r="F10" s="458">
        <v>7.9000000000000001E-2</v>
      </c>
      <c r="G10" s="458">
        <v>2.3E-2</v>
      </c>
      <c r="H10" s="458">
        <v>0</v>
      </c>
    </row>
    <row r="11" spans="3:8">
      <c r="C11" s="457">
        <v>2002</v>
      </c>
      <c r="D11" s="458">
        <v>0.154</v>
      </c>
      <c r="E11" s="458">
        <v>6.7000000000000004E-2</v>
      </c>
      <c r="F11" s="458">
        <v>6.7000000000000004E-2</v>
      </c>
      <c r="G11" s="458">
        <v>1.9E-2</v>
      </c>
      <c r="H11" s="458">
        <v>0</v>
      </c>
    </row>
    <row r="12" spans="3:8">
      <c r="C12" s="457">
        <v>2003</v>
      </c>
      <c r="D12" s="458">
        <v>0.153</v>
      </c>
      <c r="E12" s="458">
        <v>7.0000000000000007E-2</v>
      </c>
      <c r="F12" s="458">
        <v>6.5000000000000002E-2</v>
      </c>
      <c r="G12" s="458">
        <v>1.7999999999999999E-2</v>
      </c>
      <c r="H12" s="458">
        <v>0</v>
      </c>
    </row>
    <row r="13" spans="3:8">
      <c r="C13" s="457">
        <v>2004</v>
      </c>
      <c r="D13" s="458">
        <v>0.153</v>
      </c>
      <c r="E13" s="458">
        <v>6.8000000000000005E-2</v>
      </c>
      <c r="F13" s="458">
        <v>6.6000000000000003E-2</v>
      </c>
      <c r="G13" s="458">
        <v>1.7999999999999999E-2</v>
      </c>
      <c r="H13" s="458">
        <v>0</v>
      </c>
    </row>
    <row r="14" spans="3:8">
      <c r="C14" s="457">
        <v>2005</v>
      </c>
      <c r="D14" s="458">
        <v>0.14799999999999999</v>
      </c>
      <c r="E14" s="458">
        <v>6.5000000000000002E-2</v>
      </c>
      <c r="F14" s="458">
        <v>6.5000000000000002E-2</v>
      </c>
      <c r="G14" s="458">
        <v>1.7999999999999999E-2</v>
      </c>
      <c r="H14" s="458">
        <v>1E-3</v>
      </c>
    </row>
    <row r="15" spans="3:8">
      <c r="C15" s="457">
        <v>2006</v>
      </c>
      <c r="D15" s="458">
        <v>0.13800000000000001</v>
      </c>
      <c r="E15" s="458">
        <v>6.3E-2</v>
      </c>
      <c r="F15" s="458">
        <v>5.7000000000000002E-2</v>
      </c>
      <c r="G15" s="458">
        <v>1.6E-2</v>
      </c>
      <c r="H15" s="458">
        <v>1E-3</v>
      </c>
    </row>
    <row r="16" spans="3:8">
      <c r="C16" s="457">
        <v>2007</v>
      </c>
      <c r="D16" s="458">
        <v>0.14599999999999999</v>
      </c>
      <c r="E16" s="458">
        <v>6.7000000000000004E-2</v>
      </c>
      <c r="F16" s="458">
        <v>6.0999999999999999E-2</v>
      </c>
      <c r="G16" s="458">
        <v>1.6E-2</v>
      </c>
      <c r="H16" s="458">
        <v>1E-3</v>
      </c>
    </row>
    <row r="17" spans="3:8">
      <c r="C17" s="457">
        <v>2008</v>
      </c>
      <c r="D17" s="458">
        <v>0.14399999999999999</v>
      </c>
      <c r="E17" s="458">
        <v>6.6000000000000003E-2</v>
      </c>
      <c r="F17" s="458">
        <v>5.2999999999999999E-2</v>
      </c>
      <c r="G17" s="458">
        <v>2.1000000000000001E-2</v>
      </c>
      <c r="H17" s="458">
        <v>4.0000000000000001E-3</v>
      </c>
    </row>
    <row r="18" spans="3:8">
      <c r="C18" s="457">
        <v>2009</v>
      </c>
      <c r="D18" s="458">
        <v>0.125</v>
      </c>
      <c r="E18" s="458">
        <v>6.3E-2</v>
      </c>
      <c r="F18" s="458">
        <v>4.4999999999999998E-2</v>
      </c>
      <c r="G18" s="458">
        <v>1.4E-2</v>
      </c>
      <c r="H18" s="458">
        <v>3.0000000000000001E-3</v>
      </c>
    </row>
    <row r="19" spans="3:8">
      <c r="C19" s="457">
        <v>2010</v>
      </c>
      <c r="D19" s="458">
        <v>0.13500000000000001</v>
      </c>
      <c r="E19" s="458">
        <v>7.0999999999999994E-2</v>
      </c>
      <c r="F19" s="458">
        <v>4.7E-2</v>
      </c>
      <c r="G19" s="458">
        <v>1.2999999999999999E-2</v>
      </c>
      <c r="H19" s="458">
        <v>4.0000000000000001E-3</v>
      </c>
    </row>
    <row r="20" spans="3:8">
      <c r="C20" s="457">
        <v>2011</v>
      </c>
      <c r="D20" s="458">
        <v>0.16400000000000001</v>
      </c>
      <c r="E20" s="458">
        <v>8.6999999999999994E-2</v>
      </c>
      <c r="F20" s="458">
        <v>4.9000000000000002E-2</v>
      </c>
      <c r="G20" s="458">
        <v>1.4999999999999999E-2</v>
      </c>
      <c r="H20" s="458">
        <v>1.2999999999999999E-2</v>
      </c>
    </row>
    <row r="21" spans="3:8">
      <c r="C21" s="457">
        <v>2012</v>
      </c>
      <c r="D21" s="458">
        <v>0.161</v>
      </c>
      <c r="E21" s="458">
        <v>0.08</v>
      </c>
      <c r="F21" s="458">
        <v>5.3999999999999999E-2</v>
      </c>
      <c r="G21" s="458">
        <v>1.6E-2</v>
      </c>
      <c r="H21" s="458">
        <v>1.0999999999999999E-2</v>
      </c>
    </row>
    <row r="22" spans="3:8">
      <c r="C22" s="457">
        <v>2013</v>
      </c>
      <c r="D22" s="458">
        <v>0.16</v>
      </c>
      <c r="E22" s="458">
        <v>6.8000000000000005E-2</v>
      </c>
      <c r="F22" s="458">
        <v>6.7000000000000004E-2</v>
      </c>
      <c r="G22" s="458">
        <v>1.2999999999999999E-2</v>
      </c>
      <c r="H22" s="458">
        <v>1.2E-2</v>
      </c>
    </row>
    <row r="23" spans="3:8">
      <c r="C23" s="457">
        <v>2014</v>
      </c>
      <c r="D23" s="458">
        <v>0.16500000000000001</v>
      </c>
      <c r="E23" s="458">
        <v>6.9000000000000006E-2</v>
      </c>
      <c r="F23" s="458">
        <v>7.3999999999999996E-2</v>
      </c>
      <c r="G23" s="458">
        <v>1.2E-2</v>
      </c>
      <c r="H23" s="458">
        <v>1.0999999999999999E-2</v>
      </c>
    </row>
    <row r="24" spans="3:8">
      <c r="C24" s="457">
        <v>2015</v>
      </c>
      <c r="D24" s="458">
        <v>0.16300000000000001</v>
      </c>
      <c r="E24" s="458">
        <v>6.9000000000000006E-2</v>
      </c>
      <c r="F24" s="458">
        <v>6.2E-2</v>
      </c>
      <c r="G24" s="458">
        <v>1.0999999999999999E-2</v>
      </c>
      <c r="H24" s="458">
        <v>0.02</v>
      </c>
    </row>
    <row r="25" spans="3:8">
      <c r="C25" s="455">
        <v>2016</v>
      </c>
      <c r="D25" s="458">
        <v>0.14399999999999999</v>
      </c>
      <c r="E25" s="458">
        <v>6.9000000000000006E-2</v>
      </c>
      <c r="F25" s="458">
        <v>5.1999999999999998E-2</v>
      </c>
      <c r="G25" s="458">
        <v>8.9999999999999993E-3</v>
      </c>
      <c r="H25" s="458">
        <v>1.4E-2</v>
      </c>
    </row>
    <row r="26" spans="3:8">
      <c r="C26" s="457">
        <v>2017</v>
      </c>
      <c r="D26" s="458">
        <v>0.16600000000000001</v>
      </c>
      <c r="E26" s="458">
        <v>7.0000000000000007E-2</v>
      </c>
      <c r="F26" s="458">
        <v>7.2999999999999995E-2</v>
      </c>
      <c r="G26" s="458">
        <v>1.2999999999999999E-2</v>
      </c>
      <c r="H26" s="458">
        <v>0.01</v>
      </c>
    </row>
    <row r="27" spans="3:8">
      <c r="C27" s="457">
        <v>2018</v>
      </c>
      <c r="D27" s="458">
        <v>0.17199999999999999</v>
      </c>
      <c r="E27" s="458">
        <v>7.1999999999999995E-2</v>
      </c>
      <c r="F27" s="458">
        <v>7.4999999999999997E-2</v>
      </c>
      <c r="G27" s="458">
        <v>1.0999999999999999E-2</v>
      </c>
      <c r="H27" s="458">
        <v>1.4E-2</v>
      </c>
    </row>
    <row r="28" spans="3:8">
      <c r="C28" s="457">
        <v>2019</v>
      </c>
      <c r="D28" s="458">
        <v>0.17499999999999999</v>
      </c>
      <c r="E28" s="458">
        <v>0.08</v>
      </c>
      <c r="F28" s="458">
        <v>6.9000000000000006E-2</v>
      </c>
      <c r="G28" s="458">
        <v>1.2999999999999999E-2</v>
      </c>
      <c r="H28" s="458">
        <v>1.4E-2</v>
      </c>
    </row>
    <row r="29" spans="3:8">
      <c r="C29" s="457">
        <v>2020</v>
      </c>
      <c r="D29" s="458">
        <v>0.17299999999999999</v>
      </c>
      <c r="E29" s="458">
        <v>8.7999999999999995E-2</v>
      </c>
      <c r="F29" s="458">
        <v>5.8000000000000003E-2</v>
      </c>
      <c r="G29" s="458">
        <v>1.0999999999999999E-2</v>
      </c>
      <c r="H29" s="458">
        <v>1.6E-2</v>
      </c>
    </row>
    <row r="30" spans="3:8">
      <c r="C30" s="457">
        <v>2021</v>
      </c>
      <c r="D30" s="458">
        <v>0.188</v>
      </c>
      <c r="E30" s="458">
        <v>9.5820484551689525E-2</v>
      </c>
      <c r="F30" s="458">
        <v>5.2651510367139838E-2</v>
      </c>
      <c r="G30" s="458">
        <v>1.2017708312657997E-2</v>
      </c>
      <c r="H30" s="458">
        <v>2.8007111112715012E-2</v>
      </c>
    </row>
    <row r="31" spans="3:8">
      <c r="C31" s="455">
        <v>2022</v>
      </c>
      <c r="D31" s="459">
        <v>0.17827847345485537</v>
      </c>
      <c r="E31" s="459">
        <v>0.11612389295827169</v>
      </c>
      <c r="F31" s="459">
        <v>1.8239134313166351E-2</v>
      </c>
      <c r="G31" s="459">
        <v>4.4725310928837754E-2</v>
      </c>
      <c r="H31" s="459">
        <v>2.0705247692545631E-2</v>
      </c>
    </row>
    <row r="32" spans="3:8">
      <c r="C32" s="36"/>
      <c r="D32" s="36"/>
      <c r="E32" s="36"/>
      <c r="F32" s="36"/>
      <c r="G32" s="36"/>
      <c r="H32" s="36"/>
    </row>
    <row r="33" spans="3:8">
      <c r="C33" s="36" t="s">
        <v>690</v>
      </c>
      <c r="D33" s="36"/>
      <c r="E33" s="36"/>
      <c r="F33" s="36"/>
      <c r="G33" s="36"/>
      <c r="H33" s="36"/>
    </row>
    <row r="34" spans="3:8">
      <c r="C34" s="36"/>
      <c r="D34" s="36"/>
      <c r="E34" s="36"/>
      <c r="F34" s="36"/>
      <c r="G34" s="36"/>
      <c r="H34" s="36"/>
    </row>
    <row r="35" spans="3:8">
      <c r="C35" s="36"/>
      <c r="D35" s="36"/>
      <c r="E35" s="36"/>
      <c r="F35" s="36"/>
      <c r="G35" s="36"/>
      <c r="H35" s="36"/>
    </row>
    <row r="36" spans="3:8" ht="15.6">
      <c r="E36" s="445" t="s">
        <v>403</v>
      </c>
    </row>
  </sheetData>
  <hyperlinks>
    <hyperlink ref="C30" location="_ftn3" display="_ftn3" xr:uid="{FF2BA354-E9CF-4116-BA23-9DDCC0A0366B}"/>
    <hyperlink ref="C29" location="_ftn2" display="_ftn2" xr:uid="{AE57BC99-3B29-4B2F-83D9-C6140B4E5768}"/>
    <hyperlink ref="E36" location="Contents!A1" display="BACK TO CONTENTS" xr:uid="{CF59857B-5506-46BD-8472-05FA6AA09444}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A4F9C-7381-4147-A7D1-FAC1C82A86C8}">
  <sheetPr>
    <tabColor rgb="FFC00000"/>
  </sheetPr>
  <dimension ref="B2:H32"/>
  <sheetViews>
    <sheetView showGridLines="0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C32" sqref="C32"/>
    </sheetView>
  </sheetViews>
  <sheetFormatPr defaultColWidth="8.88671875" defaultRowHeight="15"/>
  <cols>
    <col min="1" max="1" width="8.88671875" style="3"/>
    <col min="2" max="2" width="35.44140625" style="3" customWidth="1"/>
    <col min="3" max="3" width="24.6640625" style="3" bestFit="1" customWidth="1"/>
    <col min="4" max="4" width="18.5546875" style="3" bestFit="1" customWidth="1"/>
    <col min="5" max="5" width="13.44140625" style="3" bestFit="1" customWidth="1"/>
    <col min="6" max="6" width="21.88671875" style="3" bestFit="1" customWidth="1"/>
    <col min="7" max="7" width="15.6640625" style="3" bestFit="1" customWidth="1"/>
    <col min="8" max="8" width="17.5546875" style="3" bestFit="1" customWidth="1"/>
    <col min="9" max="16384" width="8.88671875" style="3"/>
  </cols>
  <sheetData>
    <row r="2" spans="2:8" ht="16.2" thickBot="1">
      <c r="B2" s="7" t="s">
        <v>531</v>
      </c>
    </row>
    <row r="3" spans="2:8" ht="15.6" thickBot="1">
      <c r="B3" s="181" t="s">
        <v>112</v>
      </c>
      <c r="C3" s="216" t="s">
        <v>524</v>
      </c>
      <c r="D3" s="216" t="s">
        <v>21</v>
      </c>
      <c r="E3" s="216" t="s">
        <v>525</v>
      </c>
      <c r="F3" s="216" t="s">
        <v>526</v>
      </c>
      <c r="G3" s="216" t="s">
        <v>106</v>
      </c>
      <c r="H3" s="216" t="s">
        <v>527</v>
      </c>
    </row>
    <row r="4" spans="2:8">
      <c r="B4" s="460">
        <v>2021</v>
      </c>
      <c r="C4" s="461">
        <v>3.5881792783549943E-2</v>
      </c>
      <c r="D4" s="461">
        <v>1.0287040475869699E-2</v>
      </c>
      <c r="E4" s="461">
        <v>4.0795107179665224E-2</v>
      </c>
      <c r="F4" s="461">
        <v>1.0851079241966231E-2</v>
      </c>
      <c r="G4" s="461">
        <v>3.8831435801360538E-2</v>
      </c>
      <c r="H4" s="461">
        <v>7.0000000000000001E-3</v>
      </c>
    </row>
    <row r="5" spans="2:8">
      <c r="B5" s="460">
        <v>2002</v>
      </c>
      <c r="C5" s="461">
        <v>1.4999999999999999E-2</v>
      </c>
      <c r="D5" s="461">
        <v>4.4999999999999998E-2</v>
      </c>
      <c r="E5" s="461">
        <v>2.3E-2</v>
      </c>
      <c r="F5" s="461">
        <v>4.3999999999999997E-2</v>
      </c>
      <c r="G5" s="461">
        <v>1.9E-2</v>
      </c>
      <c r="H5" s="461">
        <v>8.0000000000000002E-3</v>
      </c>
    </row>
    <row r="6" spans="2:8">
      <c r="B6" s="460">
        <v>2003</v>
      </c>
      <c r="C6" s="461">
        <v>1.2999999999999999E-2</v>
      </c>
      <c r="D6" s="461">
        <v>4.9000000000000002E-2</v>
      </c>
      <c r="E6" s="461">
        <v>2.1000000000000001E-2</v>
      </c>
      <c r="F6" s="461">
        <v>4.3999999999999997E-2</v>
      </c>
      <c r="G6" s="461">
        <v>1.7999999999999999E-2</v>
      </c>
      <c r="H6" s="461">
        <v>8.9999999999999993E-3</v>
      </c>
    </row>
    <row r="7" spans="2:8">
      <c r="B7" s="460">
        <v>2004</v>
      </c>
      <c r="C7" s="461">
        <v>1.0999999999999999E-2</v>
      </c>
      <c r="D7" s="461">
        <v>0.05</v>
      </c>
      <c r="E7" s="461">
        <v>2.1000000000000001E-2</v>
      </c>
      <c r="F7" s="461">
        <v>4.5999999999999999E-2</v>
      </c>
      <c r="G7" s="461">
        <v>1.7999999999999999E-2</v>
      </c>
      <c r="H7" s="461">
        <v>7.0000000000000001E-3</v>
      </c>
    </row>
    <row r="8" spans="2:8">
      <c r="B8" s="460">
        <v>2005</v>
      </c>
      <c r="C8" s="461">
        <v>1.2E-2</v>
      </c>
      <c r="D8" s="461">
        <v>4.5999999999999999E-2</v>
      </c>
      <c r="E8" s="461">
        <v>2.1000000000000001E-2</v>
      </c>
      <c r="F8" s="461">
        <v>4.3999999999999997E-2</v>
      </c>
      <c r="G8" s="461">
        <v>1.7999999999999999E-2</v>
      </c>
      <c r="H8" s="461">
        <v>8.0000000000000002E-3</v>
      </c>
    </row>
    <row r="9" spans="2:8">
      <c r="B9" s="460">
        <v>2006</v>
      </c>
      <c r="C9" s="461">
        <v>1.4999999999999999E-2</v>
      </c>
      <c r="D9" s="461">
        <v>4.2000000000000003E-2</v>
      </c>
      <c r="E9" s="461">
        <v>1.7999999999999999E-2</v>
      </c>
      <c r="F9" s="461">
        <v>3.9E-2</v>
      </c>
      <c r="G9" s="461">
        <v>1.6E-2</v>
      </c>
      <c r="H9" s="461">
        <v>7.0000000000000001E-3</v>
      </c>
    </row>
    <row r="10" spans="2:8">
      <c r="B10" s="460">
        <v>2007</v>
      </c>
      <c r="C10" s="461">
        <v>2.1999999999999999E-2</v>
      </c>
      <c r="D10" s="461">
        <v>3.9E-2</v>
      </c>
      <c r="E10" s="461">
        <v>2.1000000000000001E-2</v>
      </c>
      <c r="F10" s="461">
        <v>0.04</v>
      </c>
      <c r="G10" s="461">
        <v>1.6E-2</v>
      </c>
      <c r="H10" s="461">
        <v>7.0000000000000001E-3</v>
      </c>
    </row>
    <row r="11" spans="2:8">
      <c r="B11" s="460">
        <v>2008</v>
      </c>
      <c r="C11" s="461">
        <v>2.1000000000000001E-2</v>
      </c>
      <c r="D11" s="461">
        <v>3.9E-2</v>
      </c>
      <c r="E11" s="461">
        <v>0.02</v>
      </c>
      <c r="F11" s="461">
        <v>3.3000000000000002E-2</v>
      </c>
      <c r="G11" s="461">
        <v>1.7999999999999999E-2</v>
      </c>
      <c r="H11" s="461">
        <v>1.2999999999999999E-2</v>
      </c>
    </row>
    <row r="12" spans="2:8">
      <c r="B12" s="460">
        <v>2009</v>
      </c>
      <c r="C12" s="461">
        <v>1.7999999999999999E-2</v>
      </c>
      <c r="D12" s="461">
        <v>3.7999999999999999E-2</v>
      </c>
      <c r="E12" s="461">
        <v>1.2999999999999999E-2</v>
      </c>
      <c r="F12" s="461">
        <v>3.2000000000000001E-2</v>
      </c>
      <c r="G12" s="461">
        <v>1.4E-2</v>
      </c>
      <c r="H12" s="461">
        <v>0.01</v>
      </c>
    </row>
    <row r="13" spans="2:8">
      <c r="B13" s="460">
        <v>2010</v>
      </c>
      <c r="C13" s="461">
        <v>2.5000000000000001E-2</v>
      </c>
      <c r="D13" s="461">
        <v>0.04</v>
      </c>
      <c r="E13" s="461">
        <v>1.4E-2</v>
      </c>
      <c r="F13" s="461">
        <v>3.3000000000000002E-2</v>
      </c>
      <c r="G13" s="461">
        <v>1.2999999999999999E-2</v>
      </c>
      <c r="H13" s="461">
        <v>1.0999999999999999E-2</v>
      </c>
    </row>
    <row r="14" spans="2:8">
      <c r="B14" s="460">
        <v>2011</v>
      </c>
      <c r="C14" s="461">
        <v>3.2000000000000001E-2</v>
      </c>
      <c r="D14" s="461">
        <v>3.9E-2</v>
      </c>
      <c r="E14" s="461">
        <v>1.4E-2</v>
      </c>
      <c r="F14" s="461">
        <v>3.4000000000000002E-2</v>
      </c>
      <c r="G14" s="461">
        <v>1.4999999999999999E-2</v>
      </c>
      <c r="H14" s="461">
        <v>2.9000000000000001E-2</v>
      </c>
    </row>
    <row r="15" spans="2:8">
      <c r="B15" s="460">
        <v>2012</v>
      </c>
      <c r="C15" s="461">
        <v>3.4000000000000002E-2</v>
      </c>
      <c r="D15" s="461">
        <v>3.7999999999999999E-2</v>
      </c>
      <c r="E15" s="461">
        <v>1.7000000000000001E-2</v>
      </c>
      <c r="F15" s="461">
        <v>3.6999999999999998E-2</v>
      </c>
      <c r="G15" s="461">
        <v>1.6E-2</v>
      </c>
      <c r="H15" s="461">
        <v>1.9E-2</v>
      </c>
    </row>
    <row r="16" spans="2:8">
      <c r="B16" s="460">
        <v>2013</v>
      </c>
      <c r="C16" s="461">
        <v>0.02</v>
      </c>
      <c r="D16" s="461">
        <v>0.04</v>
      </c>
      <c r="E16" s="461">
        <v>1.6E-2</v>
      </c>
      <c r="F16" s="461">
        <v>5.0999999999999997E-2</v>
      </c>
      <c r="G16" s="461">
        <v>1.2E-2</v>
      </c>
      <c r="H16" s="461">
        <v>2.1000000000000001E-2</v>
      </c>
    </row>
    <row r="17" spans="2:8">
      <c r="B17" s="460">
        <v>2014</v>
      </c>
      <c r="C17" s="461">
        <v>2.1000000000000001E-2</v>
      </c>
      <c r="D17" s="461">
        <v>3.7999999999999999E-2</v>
      </c>
      <c r="E17" s="461">
        <v>1.7000000000000001E-2</v>
      </c>
      <c r="F17" s="461">
        <v>5.7000000000000002E-2</v>
      </c>
      <c r="G17" s="461">
        <v>1.2E-2</v>
      </c>
      <c r="H17" s="461">
        <v>0.02</v>
      </c>
    </row>
    <row r="18" spans="2:8">
      <c r="B18" s="460">
        <v>2015</v>
      </c>
      <c r="C18" s="461">
        <v>1.4999999999999999E-2</v>
      </c>
      <c r="D18" s="461">
        <v>4.1000000000000002E-2</v>
      </c>
      <c r="E18" s="461">
        <v>1.7999999999999999E-2</v>
      </c>
      <c r="F18" s="461">
        <v>4.4999999999999998E-2</v>
      </c>
      <c r="G18" s="461">
        <v>0.01</v>
      </c>
      <c r="H18" s="461">
        <v>3.4000000000000002E-2</v>
      </c>
    </row>
    <row r="19" spans="2:8">
      <c r="B19" s="460">
        <v>2016</v>
      </c>
      <c r="C19" s="461">
        <v>1.9E-2</v>
      </c>
      <c r="D19" s="461">
        <v>3.7999999999999999E-2</v>
      </c>
      <c r="E19" s="461">
        <v>1.4999999999999999E-2</v>
      </c>
      <c r="F19" s="461">
        <v>3.6999999999999998E-2</v>
      </c>
      <c r="G19" s="461">
        <v>8.9999999999999993E-3</v>
      </c>
      <c r="H19" s="461">
        <v>2.7E-2</v>
      </c>
    </row>
    <row r="20" spans="2:8">
      <c r="B20" s="460">
        <v>2017</v>
      </c>
      <c r="C20" s="461">
        <v>1.9E-2</v>
      </c>
      <c r="D20" s="461">
        <v>3.6999999999999998E-2</v>
      </c>
      <c r="E20" s="461">
        <v>1.2999999999999999E-2</v>
      </c>
      <c r="F20" s="461">
        <v>5.8999999999999997E-2</v>
      </c>
      <c r="G20" s="461">
        <v>1.2E-2</v>
      </c>
      <c r="H20" s="461">
        <v>2.5000000000000001E-2</v>
      </c>
    </row>
    <row r="21" spans="2:8">
      <c r="B21" s="460">
        <v>2018</v>
      </c>
      <c r="C21" s="461">
        <v>2.1000000000000001E-2</v>
      </c>
      <c r="D21" s="461">
        <v>3.6999999999999998E-2</v>
      </c>
      <c r="E21" s="461">
        <v>1.2E-2</v>
      </c>
      <c r="F21" s="461">
        <v>6.2E-2</v>
      </c>
      <c r="G21" s="461">
        <v>1.0999999999999999E-2</v>
      </c>
      <c r="H21" s="461">
        <v>2.8000000000000001E-2</v>
      </c>
    </row>
    <row r="22" spans="2:8">
      <c r="B22" s="460">
        <v>2019</v>
      </c>
      <c r="C22" s="461">
        <v>2.5999999999999999E-2</v>
      </c>
      <c r="D22" s="461">
        <v>3.9E-2</v>
      </c>
      <c r="E22" s="461">
        <v>1.2999999999999999E-2</v>
      </c>
      <c r="F22" s="461">
        <v>5.6000000000000001E-2</v>
      </c>
      <c r="G22" s="461">
        <v>1.2E-2</v>
      </c>
      <c r="H22" s="461">
        <v>3.1E-2</v>
      </c>
    </row>
    <row r="23" spans="2:8">
      <c r="B23" s="460">
        <v>2020</v>
      </c>
      <c r="C23" s="461">
        <v>2.9000000000000001E-2</v>
      </c>
      <c r="D23" s="461">
        <v>4.2999999999999997E-2</v>
      </c>
      <c r="E23" s="461">
        <v>1.4E-2</v>
      </c>
      <c r="F23" s="461">
        <v>4.3999999999999997E-2</v>
      </c>
      <c r="G23" s="461">
        <v>0.01</v>
      </c>
      <c r="H23" s="461">
        <v>3.4000000000000002E-2</v>
      </c>
    </row>
    <row r="24" spans="2:8">
      <c r="B24" s="460">
        <v>2021</v>
      </c>
      <c r="C24" s="461">
        <v>4.5999999999999999E-2</v>
      </c>
      <c r="D24" s="461">
        <v>3.5000000000000003E-2</v>
      </c>
      <c r="E24" s="461">
        <v>0.01</v>
      </c>
      <c r="F24" s="461">
        <v>4.4999999999999998E-2</v>
      </c>
      <c r="G24" s="461">
        <v>1.2E-2</v>
      </c>
      <c r="H24" s="461">
        <v>4.9000000000000002E-2</v>
      </c>
    </row>
    <row r="25" spans="2:8">
      <c r="B25" s="462">
        <v>2022</v>
      </c>
      <c r="C25" s="463">
        <v>4.1632016930587663E-2</v>
      </c>
      <c r="D25" s="463">
        <v>3.5881792783549943E-2</v>
      </c>
      <c r="E25" s="463">
        <v>1.0287040475869699E-2</v>
      </c>
      <c r="F25" s="463">
        <v>4.0795107179665224E-2</v>
      </c>
      <c r="G25" s="463">
        <v>1.0851079241966231E-2</v>
      </c>
      <c r="H25" s="463">
        <v>3.8831435801360538E-2</v>
      </c>
    </row>
    <row r="27" spans="2:8">
      <c r="B27" s="236" t="s">
        <v>528</v>
      </c>
    </row>
    <row r="28" spans="2:8">
      <c r="B28" s="236" t="s">
        <v>529</v>
      </c>
    </row>
    <row r="29" spans="2:8" ht="16.2">
      <c r="B29" s="237" t="s">
        <v>530</v>
      </c>
    </row>
    <row r="32" spans="2:8" ht="15.6">
      <c r="C32" s="445" t="s">
        <v>403</v>
      </c>
    </row>
  </sheetData>
  <hyperlinks>
    <hyperlink ref="C32" location="Contents!A1" display="BACK TO CONTENTS" xr:uid="{9D110044-624F-4215-9E33-ED2BB929B9BC}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8F6FE-77E9-42EC-8034-B277FC0E1180}">
  <sheetPr>
    <tabColor rgb="FFC00000"/>
  </sheetPr>
  <dimension ref="B2:M35"/>
  <sheetViews>
    <sheetView showGridLines="0" workbookViewId="0">
      <pane xSplit="3" ySplit="5" topLeftCell="D21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8.88671875" defaultRowHeight="15"/>
  <cols>
    <col min="1" max="1" width="8.88671875" style="3"/>
    <col min="2" max="2" width="12.77734375" style="3" customWidth="1"/>
    <col min="3" max="3" width="61.5546875" style="3" bestFit="1" customWidth="1"/>
    <col min="4" max="4" width="10.6640625" style="3" bestFit="1" customWidth="1"/>
    <col min="5" max="5" width="9.21875" style="3" bestFit="1" customWidth="1"/>
    <col min="6" max="6" width="10.6640625" style="3" bestFit="1" customWidth="1"/>
    <col min="7" max="7" width="9.21875" style="3" bestFit="1" customWidth="1"/>
    <col min="8" max="8" width="10.6640625" style="3" bestFit="1" customWidth="1"/>
    <col min="9" max="9" width="9" style="3" bestFit="1" customWidth="1"/>
    <col min="10" max="10" width="11.6640625" style="3" bestFit="1" customWidth="1"/>
    <col min="11" max="11" width="9" style="3" bestFit="1" customWidth="1"/>
    <col min="12" max="12" width="10.6640625" style="3" bestFit="1" customWidth="1"/>
    <col min="13" max="13" width="9" style="3" bestFit="1" customWidth="1"/>
    <col min="14" max="16384" width="8.88671875" style="3"/>
  </cols>
  <sheetData>
    <row r="2" spans="2:13" ht="15.6">
      <c r="B2" s="4"/>
    </row>
    <row r="3" spans="2:13" ht="16.2" thickBot="1">
      <c r="B3" s="7" t="s">
        <v>538</v>
      </c>
    </row>
    <row r="4" spans="2:13" ht="15.6" thickBot="1">
      <c r="B4" s="617" t="s">
        <v>151</v>
      </c>
      <c r="C4" s="632" t="s">
        <v>152</v>
      </c>
      <c r="D4" s="630">
        <v>2018</v>
      </c>
      <c r="E4" s="631"/>
      <c r="F4" s="630">
        <v>2019</v>
      </c>
      <c r="G4" s="631"/>
      <c r="H4" s="630">
        <v>2020</v>
      </c>
      <c r="I4" s="631"/>
      <c r="J4" s="630">
        <v>2021</v>
      </c>
      <c r="K4" s="631"/>
      <c r="L4" s="630">
        <v>2022</v>
      </c>
      <c r="M4" s="631"/>
    </row>
    <row r="5" spans="2:13" ht="40.200000000000003" thickBot="1">
      <c r="B5" s="619"/>
      <c r="C5" s="633"/>
      <c r="D5" s="144" t="s">
        <v>532</v>
      </c>
      <c r="E5" s="144" t="s">
        <v>153</v>
      </c>
      <c r="F5" s="144" t="s">
        <v>533</v>
      </c>
      <c r="G5" s="144" t="s">
        <v>153</v>
      </c>
      <c r="H5" s="144" t="s">
        <v>534</v>
      </c>
      <c r="I5" s="144" t="s">
        <v>153</v>
      </c>
      <c r="J5" s="144" t="s">
        <v>534</v>
      </c>
      <c r="K5" s="144" t="s">
        <v>153</v>
      </c>
      <c r="L5" s="144" t="s">
        <v>416</v>
      </c>
      <c r="M5" s="144" t="s">
        <v>153</v>
      </c>
    </row>
    <row r="6" spans="2:13" ht="15.6" thickBot="1">
      <c r="B6" s="58"/>
      <c r="C6" s="293" t="s">
        <v>81</v>
      </c>
      <c r="D6" s="355"/>
      <c r="E6" s="355"/>
      <c r="F6" s="355"/>
      <c r="G6" s="355"/>
      <c r="H6" s="355"/>
      <c r="I6" s="355"/>
      <c r="J6" s="355"/>
      <c r="K6" s="355"/>
      <c r="L6" s="355"/>
      <c r="M6" s="355"/>
    </row>
    <row r="7" spans="2:13" ht="15.6" thickBot="1">
      <c r="B7" s="264" t="s">
        <v>29</v>
      </c>
      <c r="C7" s="297" t="s">
        <v>30</v>
      </c>
      <c r="D7" s="430">
        <v>579.9</v>
      </c>
      <c r="E7" s="470">
        <v>1.4E-2</v>
      </c>
      <c r="F7" s="430">
        <v>662.9</v>
      </c>
      <c r="G7" s="470">
        <v>1.4E-2</v>
      </c>
      <c r="H7" s="430">
        <v>790.7</v>
      </c>
      <c r="I7" s="470">
        <v>1.4999999999999999E-2</v>
      </c>
      <c r="J7" s="430">
        <v>1008.5</v>
      </c>
      <c r="K7" s="470">
        <v>1.2999999999999999E-2</v>
      </c>
      <c r="L7" s="430">
        <v>1050.8</v>
      </c>
      <c r="M7" s="470">
        <v>1.2999999999999999E-2</v>
      </c>
    </row>
    <row r="8" spans="2:13" ht="15.6" thickBot="1">
      <c r="B8" s="264" t="s">
        <v>31</v>
      </c>
      <c r="C8" s="297" t="s">
        <v>82</v>
      </c>
      <c r="D8" s="430">
        <v>17401.5</v>
      </c>
      <c r="E8" s="470">
        <v>0.40899999999999997</v>
      </c>
      <c r="F8" s="430">
        <v>19082.900000000001</v>
      </c>
      <c r="G8" s="470">
        <v>0.4</v>
      </c>
      <c r="H8" s="430">
        <v>22595.599999999999</v>
      </c>
      <c r="I8" s="470">
        <v>0.42199999999999999</v>
      </c>
      <c r="J8" s="430">
        <v>39233.199999999997</v>
      </c>
      <c r="K8" s="470">
        <v>0.51</v>
      </c>
      <c r="L8" s="430">
        <v>37140.6</v>
      </c>
      <c r="M8" s="470">
        <v>0.442</v>
      </c>
    </row>
    <row r="9" spans="2:13" ht="15.6" thickBot="1">
      <c r="B9" s="464"/>
      <c r="C9" s="293" t="s">
        <v>83</v>
      </c>
      <c r="D9" s="467"/>
      <c r="E9" s="471"/>
      <c r="F9" s="467"/>
      <c r="G9" s="471"/>
      <c r="H9" s="467"/>
      <c r="I9" s="471"/>
      <c r="J9" s="467"/>
      <c r="K9" s="471"/>
      <c r="L9" s="467"/>
      <c r="M9" s="471"/>
    </row>
    <row r="10" spans="2:13" ht="15.6" thickBot="1">
      <c r="B10" s="264" t="s">
        <v>34</v>
      </c>
      <c r="C10" s="297" t="s">
        <v>35</v>
      </c>
      <c r="D10" s="430">
        <v>2922.6</v>
      </c>
      <c r="E10" s="470">
        <v>6.9000000000000006E-2</v>
      </c>
      <c r="F10" s="430">
        <v>3629.6</v>
      </c>
      <c r="G10" s="470">
        <v>7.5999999999999998E-2</v>
      </c>
      <c r="H10" s="430">
        <v>3778</v>
      </c>
      <c r="I10" s="470">
        <v>7.0999999999999994E-2</v>
      </c>
      <c r="J10" s="430">
        <v>4866.2</v>
      </c>
      <c r="K10" s="470">
        <v>6.3E-2</v>
      </c>
      <c r="L10" s="430">
        <v>6661.3</v>
      </c>
      <c r="M10" s="470">
        <v>7.9000000000000001E-2</v>
      </c>
    </row>
    <row r="11" spans="2:13" ht="15.6" thickBot="1">
      <c r="B11" s="264" t="s">
        <v>36</v>
      </c>
      <c r="C11" s="297" t="s">
        <v>37</v>
      </c>
      <c r="D11" s="430">
        <v>1404.8</v>
      </c>
      <c r="E11" s="470">
        <v>3.3000000000000002E-2</v>
      </c>
      <c r="F11" s="430">
        <v>2167</v>
      </c>
      <c r="G11" s="470">
        <v>4.4999999999999998E-2</v>
      </c>
      <c r="H11" s="430">
        <v>1818.4</v>
      </c>
      <c r="I11" s="470">
        <v>3.4000000000000002E-2</v>
      </c>
      <c r="J11" s="430">
        <v>2214.3000000000002</v>
      </c>
      <c r="K11" s="470">
        <v>2.9000000000000001E-2</v>
      </c>
      <c r="L11" s="430">
        <v>1445.4</v>
      </c>
      <c r="M11" s="470">
        <v>1.7000000000000001E-2</v>
      </c>
    </row>
    <row r="12" spans="2:13" ht="15.6" thickBot="1">
      <c r="B12" s="264" t="s">
        <v>38</v>
      </c>
      <c r="C12" s="297" t="s">
        <v>535</v>
      </c>
      <c r="D12" s="430">
        <v>103</v>
      </c>
      <c r="E12" s="470">
        <v>2E-3</v>
      </c>
      <c r="F12" s="430">
        <v>71.2</v>
      </c>
      <c r="G12" s="470">
        <v>1E-3</v>
      </c>
      <c r="H12" s="430">
        <v>59.6</v>
      </c>
      <c r="I12" s="470">
        <v>1E-3</v>
      </c>
      <c r="J12" s="430">
        <v>129.19999999999999</v>
      </c>
      <c r="K12" s="470">
        <v>2E-3</v>
      </c>
      <c r="L12" s="430">
        <v>113.3</v>
      </c>
      <c r="M12" s="470">
        <v>1E-3</v>
      </c>
    </row>
    <row r="13" spans="2:13" ht="15.6" thickBot="1">
      <c r="B13" s="264" t="s">
        <v>40</v>
      </c>
      <c r="C13" s="297" t="s">
        <v>41</v>
      </c>
      <c r="D13" s="430">
        <v>809.4</v>
      </c>
      <c r="E13" s="470">
        <v>1.9E-2</v>
      </c>
      <c r="F13" s="430">
        <v>1311.1</v>
      </c>
      <c r="G13" s="470">
        <v>2.7E-2</v>
      </c>
      <c r="H13" s="430">
        <v>1012.4</v>
      </c>
      <c r="I13" s="470">
        <v>1.9E-2</v>
      </c>
      <c r="J13" s="430">
        <v>1415</v>
      </c>
      <c r="K13" s="470">
        <v>1.7999999999999999E-2</v>
      </c>
      <c r="L13" s="430">
        <v>1379</v>
      </c>
      <c r="M13" s="470">
        <v>1.6E-2</v>
      </c>
    </row>
    <row r="14" spans="2:13" ht="15.6" thickBot="1">
      <c r="B14" s="464"/>
      <c r="C14" s="144" t="s">
        <v>85</v>
      </c>
      <c r="D14" s="468"/>
      <c r="E14" s="472"/>
      <c r="F14" s="468"/>
      <c r="G14" s="472"/>
      <c r="H14" s="468"/>
      <c r="I14" s="472"/>
      <c r="J14" s="468"/>
      <c r="K14" s="472"/>
      <c r="L14" s="468"/>
      <c r="M14" s="472"/>
    </row>
    <row r="15" spans="2:13" ht="15.6" thickBot="1">
      <c r="B15" s="264" t="s">
        <v>43</v>
      </c>
      <c r="C15" s="297" t="s">
        <v>44</v>
      </c>
      <c r="D15" s="430">
        <v>4924</v>
      </c>
      <c r="E15" s="470">
        <v>0.11600000000000001</v>
      </c>
      <c r="F15" s="430">
        <v>5420.6</v>
      </c>
      <c r="G15" s="470">
        <v>0.114</v>
      </c>
      <c r="H15" s="430">
        <v>4804.5</v>
      </c>
      <c r="I15" s="470">
        <v>0.09</v>
      </c>
      <c r="J15" s="430">
        <v>4829.7</v>
      </c>
      <c r="K15" s="470">
        <v>6.3E-2</v>
      </c>
      <c r="L15" s="430">
        <v>6325.3</v>
      </c>
      <c r="M15" s="470">
        <v>7.4999999999999997E-2</v>
      </c>
    </row>
    <row r="16" spans="2:13" ht="15.6" thickBot="1">
      <c r="B16" s="264" t="s">
        <v>45</v>
      </c>
      <c r="C16" s="297" t="s">
        <v>46</v>
      </c>
      <c r="D16" s="430">
        <v>719.9</v>
      </c>
      <c r="E16" s="470">
        <v>1.7000000000000001E-2</v>
      </c>
      <c r="F16" s="430">
        <v>782.3</v>
      </c>
      <c r="G16" s="470">
        <v>1.6E-2</v>
      </c>
      <c r="H16" s="430">
        <v>745.8</v>
      </c>
      <c r="I16" s="470">
        <v>1.4E-2</v>
      </c>
      <c r="J16" s="430">
        <v>899</v>
      </c>
      <c r="K16" s="470">
        <v>1.2E-2</v>
      </c>
      <c r="L16" s="430">
        <v>1756.7</v>
      </c>
      <c r="M16" s="470">
        <v>2.1000000000000001E-2</v>
      </c>
    </row>
    <row r="17" spans="2:13" ht="15.6" thickBot="1">
      <c r="B17" s="264" t="s">
        <v>47</v>
      </c>
      <c r="C17" s="297" t="s">
        <v>48</v>
      </c>
      <c r="D17" s="430">
        <v>316.39999999999998</v>
      </c>
      <c r="E17" s="470">
        <v>7.0000000000000001E-3</v>
      </c>
      <c r="F17" s="430">
        <v>391.6</v>
      </c>
      <c r="G17" s="470">
        <v>8.0000000000000002E-3</v>
      </c>
      <c r="H17" s="430">
        <v>236.6</v>
      </c>
      <c r="I17" s="470">
        <v>4.0000000000000001E-3</v>
      </c>
      <c r="J17" s="430">
        <v>286.5</v>
      </c>
      <c r="K17" s="470">
        <v>4.0000000000000001E-3</v>
      </c>
      <c r="L17" s="430">
        <v>447</v>
      </c>
      <c r="M17" s="470">
        <v>5.0000000000000001E-3</v>
      </c>
    </row>
    <row r="18" spans="2:13" ht="15.6" thickBot="1">
      <c r="B18" s="264" t="s">
        <v>49</v>
      </c>
      <c r="C18" s="297" t="s">
        <v>50</v>
      </c>
      <c r="D18" s="430">
        <v>1553.5</v>
      </c>
      <c r="E18" s="470">
        <v>3.6999999999999998E-2</v>
      </c>
      <c r="F18" s="430">
        <v>1645.3</v>
      </c>
      <c r="G18" s="470">
        <v>3.5000000000000003E-2</v>
      </c>
      <c r="H18" s="430">
        <v>2158.5</v>
      </c>
      <c r="I18" s="470">
        <v>0.04</v>
      </c>
      <c r="J18" s="430">
        <v>2805</v>
      </c>
      <c r="K18" s="470">
        <v>3.5999999999999997E-2</v>
      </c>
      <c r="L18" s="430">
        <v>3303.5</v>
      </c>
      <c r="M18" s="470">
        <v>3.9E-2</v>
      </c>
    </row>
    <row r="19" spans="2:13" ht="15.6" thickBot="1">
      <c r="B19" s="264" t="s">
        <v>51</v>
      </c>
      <c r="C19" s="297" t="s">
        <v>52</v>
      </c>
      <c r="D19" s="430">
        <v>3012.6</v>
      </c>
      <c r="E19" s="470">
        <v>7.0999999999999994E-2</v>
      </c>
      <c r="F19" s="430">
        <v>3281</v>
      </c>
      <c r="G19" s="470">
        <v>6.9000000000000006E-2</v>
      </c>
      <c r="H19" s="430">
        <v>3650.1</v>
      </c>
      <c r="I19" s="470">
        <v>6.8000000000000005E-2</v>
      </c>
      <c r="J19" s="430">
        <v>4648.5</v>
      </c>
      <c r="K19" s="470">
        <v>0.06</v>
      </c>
      <c r="L19" s="430">
        <v>6670</v>
      </c>
      <c r="M19" s="470">
        <v>7.9000000000000001E-2</v>
      </c>
    </row>
    <row r="20" spans="2:13" ht="15.6" thickBot="1">
      <c r="B20" s="264" t="s">
        <v>53</v>
      </c>
      <c r="C20" s="297" t="s">
        <v>54</v>
      </c>
      <c r="D20" s="430">
        <v>384.2</v>
      </c>
      <c r="E20" s="470">
        <v>8.9999999999999993E-3</v>
      </c>
      <c r="F20" s="430">
        <v>440</v>
      </c>
      <c r="G20" s="470">
        <v>8.9999999999999993E-3</v>
      </c>
      <c r="H20" s="430">
        <v>229.6</v>
      </c>
      <c r="I20" s="470">
        <v>4.0000000000000001E-3</v>
      </c>
      <c r="J20" s="430">
        <v>402</v>
      </c>
      <c r="K20" s="470">
        <v>5.0000000000000001E-3</v>
      </c>
      <c r="L20" s="430">
        <v>407</v>
      </c>
      <c r="M20" s="470">
        <v>5.0000000000000001E-3</v>
      </c>
    </row>
    <row r="21" spans="2:13" ht="15.6" thickBot="1">
      <c r="B21" s="264" t="s">
        <v>55</v>
      </c>
      <c r="C21" s="297" t="s">
        <v>56</v>
      </c>
      <c r="D21" s="430">
        <v>1055.9000000000001</v>
      </c>
      <c r="E21" s="470">
        <v>2.5000000000000001E-2</v>
      </c>
      <c r="F21" s="430">
        <v>1095</v>
      </c>
      <c r="G21" s="470">
        <v>2.3E-2</v>
      </c>
      <c r="H21" s="430">
        <v>1390.4</v>
      </c>
      <c r="I21" s="470">
        <v>2.5999999999999999E-2</v>
      </c>
      <c r="J21" s="430">
        <v>1855.5</v>
      </c>
      <c r="K21" s="470">
        <v>2.4E-2</v>
      </c>
      <c r="L21" s="430">
        <v>2087.4</v>
      </c>
      <c r="M21" s="470">
        <v>2.5000000000000001E-2</v>
      </c>
    </row>
    <row r="22" spans="2:13" ht="15.6" thickBot="1">
      <c r="B22" s="264" t="s">
        <v>57</v>
      </c>
      <c r="C22" s="297" t="s">
        <v>58</v>
      </c>
      <c r="D22" s="430">
        <v>2050.4</v>
      </c>
      <c r="E22" s="470">
        <v>4.8000000000000001E-2</v>
      </c>
      <c r="F22" s="430">
        <v>1915.4</v>
      </c>
      <c r="G22" s="470">
        <v>0.04</v>
      </c>
      <c r="H22" s="430">
        <v>2192.9</v>
      </c>
      <c r="I22" s="470">
        <v>4.1000000000000002E-2</v>
      </c>
      <c r="J22" s="430">
        <v>2603.1999999999998</v>
      </c>
      <c r="K22" s="470">
        <v>3.4000000000000002E-2</v>
      </c>
      <c r="L22" s="430">
        <v>3409.9</v>
      </c>
      <c r="M22" s="470">
        <v>4.1000000000000002E-2</v>
      </c>
    </row>
    <row r="23" spans="2:13" ht="15.6" thickBot="1">
      <c r="B23" s="264" t="s">
        <v>59</v>
      </c>
      <c r="C23" s="297" t="s">
        <v>536</v>
      </c>
      <c r="D23" s="430">
        <v>2532</v>
      </c>
      <c r="E23" s="470">
        <v>0.06</v>
      </c>
      <c r="F23" s="430">
        <v>2717.1</v>
      </c>
      <c r="G23" s="470">
        <v>5.7000000000000002E-2</v>
      </c>
      <c r="H23" s="430">
        <v>3847.6</v>
      </c>
      <c r="I23" s="470">
        <v>7.1999999999999995E-2</v>
      </c>
      <c r="J23" s="430">
        <v>4885.5</v>
      </c>
      <c r="K23" s="470">
        <v>6.4000000000000001E-2</v>
      </c>
      <c r="L23" s="430">
        <v>6146.9</v>
      </c>
      <c r="M23" s="470">
        <v>7.2999999999999995E-2</v>
      </c>
    </row>
    <row r="24" spans="2:13" ht="15.6" thickBot="1">
      <c r="B24" s="264" t="s">
        <v>61</v>
      </c>
      <c r="C24" s="297" t="s">
        <v>62</v>
      </c>
      <c r="D24" s="430">
        <v>1172.5</v>
      </c>
      <c r="E24" s="470">
        <v>2.8000000000000001E-2</v>
      </c>
      <c r="F24" s="430">
        <v>1056.2</v>
      </c>
      <c r="G24" s="470">
        <v>2.1999999999999999E-2</v>
      </c>
      <c r="H24" s="430">
        <v>1828.6</v>
      </c>
      <c r="I24" s="470">
        <v>3.4000000000000002E-2</v>
      </c>
      <c r="J24" s="430">
        <v>1498.7</v>
      </c>
      <c r="K24" s="470">
        <v>1.9E-2</v>
      </c>
      <c r="L24" s="430">
        <v>1666.3</v>
      </c>
      <c r="M24" s="470">
        <v>0.02</v>
      </c>
    </row>
    <row r="25" spans="2:13" ht="15.6" thickBot="1">
      <c r="B25" s="264" t="s">
        <v>63</v>
      </c>
      <c r="C25" s="297" t="s">
        <v>64</v>
      </c>
      <c r="D25" s="430">
        <v>152.5</v>
      </c>
      <c r="E25" s="470">
        <v>4.0000000000000001E-3</v>
      </c>
      <c r="F25" s="430">
        <v>186.4</v>
      </c>
      <c r="G25" s="470">
        <v>4.0000000000000001E-3</v>
      </c>
      <c r="H25" s="430">
        <v>258.10000000000002</v>
      </c>
      <c r="I25" s="470">
        <v>5.0000000000000001E-3</v>
      </c>
      <c r="J25" s="430">
        <v>351.6</v>
      </c>
      <c r="K25" s="470">
        <v>5.0000000000000001E-3</v>
      </c>
      <c r="L25" s="430">
        <v>437.9</v>
      </c>
      <c r="M25" s="470">
        <v>5.0000000000000001E-3</v>
      </c>
    </row>
    <row r="26" spans="2:13" ht="15.6" thickBot="1">
      <c r="B26" s="264" t="s">
        <v>65</v>
      </c>
      <c r="C26" s="297" t="s">
        <v>66</v>
      </c>
      <c r="D26" s="430">
        <v>85.6</v>
      </c>
      <c r="E26" s="470">
        <v>2E-3</v>
      </c>
      <c r="F26" s="430">
        <v>133</v>
      </c>
      <c r="G26" s="470">
        <v>3.0000000000000001E-3</v>
      </c>
      <c r="H26" s="430">
        <v>72.099999999999994</v>
      </c>
      <c r="I26" s="470">
        <v>1E-3</v>
      </c>
      <c r="J26" s="430">
        <v>159.5</v>
      </c>
      <c r="K26" s="470">
        <v>2E-3</v>
      </c>
      <c r="L26" s="430">
        <v>358.7</v>
      </c>
      <c r="M26" s="470">
        <v>4.0000000000000001E-3</v>
      </c>
    </row>
    <row r="27" spans="2:13" ht="15.6" thickBot="1">
      <c r="B27" s="264" t="s">
        <v>67</v>
      </c>
      <c r="C27" s="297" t="s">
        <v>68</v>
      </c>
      <c r="D27" s="430">
        <v>1209</v>
      </c>
      <c r="E27" s="470">
        <v>2.8000000000000001E-2</v>
      </c>
      <c r="F27" s="430">
        <v>1519</v>
      </c>
      <c r="G27" s="470">
        <v>3.2000000000000001E-2</v>
      </c>
      <c r="H27" s="430">
        <v>1774.3</v>
      </c>
      <c r="I27" s="470">
        <v>3.3000000000000002E-2</v>
      </c>
      <c r="J27" s="430">
        <v>2393.8000000000002</v>
      </c>
      <c r="K27" s="470">
        <v>3.1E-2</v>
      </c>
      <c r="L27" s="430">
        <v>2225.4</v>
      </c>
      <c r="M27" s="470">
        <v>2.5999999999999999E-2</v>
      </c>
    </row>
    <row r="28" spans="2:13" ht="15.6" thickBot="1">
      <c r="B28" s="264" t="s">
        <v>69</v>
      </c>
      <c r="C28" s="297" t="s">
        <v>70</v>
      </c>
      <c r="D28" s="430">
        <v>28.1</v>
      </c>
      <c r="E28" s="470">
        <v>1E-3</v>
      </c>
      <c r="F28" s="430">
        <v>33.299999999999997</v>
      </c>
      <c r="G28" s="470">
        <v>1E-3</v>
      </c>
      <c r="H28" s="430">
        <v>40.799999999999997</v>
      </c>
      <c r="I28" s="470">
        <v>1E-3</v>
      </c>
      <c r="J28" s="430">
        <v>83.2</v>
      </c>
      <c r="K28" s="470">
        <v>1E-3</v>
      </c>
      <c r="L28" s="430">
        <v>114.8</v>
      </c>
      <c r="M28" s="470">
        <v>1E-3</v>
      </c>
    </row>
    <row r="29" spans="2:13" ht="15.6" thickBot="1">
      <c r="B29" s="264" t="s">
        <v>71</v>
      </c>
      <c r="C29" s="297" t="s">
        <v>537</v>
      </c>
      <c r="D29" s="430">
        <v>0.3</v>
      </c>
      <c r="E29" s="470">
        <v>0</v>
      </c>
      <c r="F29" s="430">
        <v>0.3</v>
      </c>
      <c r="G29" s="470">
        <v>0</v>
      </c>
      <c r="H29" s="430">
        <v>0.2</v>
      </c>
      <c r="I29" s="470">
        <v>0</v>
      </c>
      <c r="J29" s="430">
        <v>0.3</v>
      </c>
      <c r="K29" s="470">
        <v>0</v>
      </c>
      <c r="L29" s="430">
        <v>0.1</v>
      </c>
      <c r="M29" s="470">
        <v>0</v>
      </c>
    </row>
    <row r="30" spans="2:13" ht="15.6" thickBot="1">
      <c r="B30" s="465"/>
      <c r="C30" s="297" t="s">
        <v>154</v>
      </c>
      <c r="D30" s="430">
        <v>112.6</v>
      </c>
      <c r="E30" s="470">
        <v>3.0000000000000001E-3</v>
      </c>
      <c r="F30" s="430">
        <v>142</v>
      </c>
      <c r="G30" s="470">
        <v>3.0000000000000001E-3</v>
      </c>
      <c r="H30" s="430">
        <v>251.3</v>
      </c>
      <c r="I30" s="470">
        <v>5.0000000000000001E-3</v>
      </c>
      <c r="J30" s="430">
        <v>310.39999999999998</v>
      </c>
      <c r="K30" s="470">
        <v>4.0000000000000001E-3</v>
      </c>
      <c r="L30" s="430">
        <v>874.5</v>
      </c>
      <c r="M30" s="470">
        <v>0.01</v>
      </c>
    </row>
    <row r="31" spans="2:13" ht="15.6" thickBot="1">
      <c r="B31" s="464"/>
      <c r="C31" s="293" t="s">
        <v>8</v>
      </c>
      <c r="D31" s="469">
        <v>42530.9</v>
      </c>
      <c r="E31" s="473">
        <v>1</v>
      </c>
      <c r="F31" s="469">
        <v>47683.199999999997</v>
      </c>
      <c r="G31" s="473">
        <v>1</v>
      </c>
      <c r="H31" s="469">
        <v>53535.8</v>
      </c>
      <c r="I31" s="473">
        <v>1</v>
      </c>
      <c r="J31" s="469">
        <v>76878.600000000006</v>
      </c>
      <c r="K31" s="473">
        <v>1</v>
      </c>
      <c r="L31" s="469">
        <v>84021.8</v>
      </c>
      <c r="M31" s="474">
        <v>1</v>
      </c>
    </row>
    <row r="34" spans="4:6" ht="15.6">
      <c r="D34" s="445" t="s">
        <v>539</v>
      </c>
      <c r="E34" s="10"/>
      <c r="F34" s="10"/>
    </row>
    <row r="35" spans="4:6" ht="15.6">
      <c r="D35" s="10"/>
      <c r="E35" s="10"/>
      <c r="F35" s="10"/>
    </row>
  </sheetData>
  <mergeCells count="7">
    <mergeCell ref="H4:I4"/>
    <mergeCell ref="J4:K4"/>
    <mergeCell ref="L4:M4"/>
    <mergeCell ref="B4:B5"/>
    <mergeCell ref="C4:C5"/>
    <mergeCell ref="D4:E4"/>
    <mergeCell ref="F4:G4"/>
  </mergeCells>
  <hyperlinks>
    <hyperlink ref="D34" location="Contents!A1" display="BANK TO CONTENT" xr:uid="{413930D3-5425-421E-8A70-D7D27FD20797}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F71F7-F4F7-4A95-8A72-3C67B7E119A9}">
  <sheetPr>
    <tabColor rgb="FFC00000"/>
  </sheetPr>
  <dimension ref="B2:G12"/>
  <sheetViews>
    <sheetView showGridLines="0" workbookViewId="0">
      <selection activeCell="E20" sqref="E20"/>
    </sheetView>
  </sheetViews>
  <sheetFormatPr defaultColWidth="8.88671875" defaultRowHeight="15"/>
  <cols>
    <col min="1" max="1" width="8.88671875" style="3"/>
    <col min="2" max="2" width="49.6640625" style="3" customWidth="1"/>
    <col min="3" max="4" width="11.44140625" style="3" bestFit="1" customWidth="1"/>
    <col min="5" max="8" width="12.6640625" style="3" bestFit="1" customWidth="1"/>
    <col min="9" max="9" width="12.44140625" style="3" bestFit="1" customWidth="1"/>
    <col min="10" max="16384" width="8.88671875" style="3"/>
  </cols>
  <sheetData>
    <row r="2" spans="2:7" ht="15.6">
      <c r="B2" s="4"/>
    </row>
    <row r="4" spans="2:7" ht="16.2" thickBot="1">
      <c r="B4" s="7" t="s">
        <v>542</v>
      </c>
    </row>
    <row r="5" spans="2:7" ht="15.6" thickBot="1">
      <c r="B5" s="239"/>
      <c r="C5" s="117">
        <v>2018</v>
      </c>
      <c r="D5" s="117">
        <v>2019</v>
      </c>
      <c r="E5" s="117">
        <v>2020</v>
      </c>
      <c r="F5" s="117">
        <v>2021</v>
      </c>
      <c r="G5" s="117">
        <v>2022</v>
      </c>
    </row>
    <row r="6" spans="2:7" ht="15.6" thickBot="1">
      <c r="B6" s="69" t="s">
        <v>435</v>
      </c>
      <c r="C6" s="240">
        <v>973.2</v>
      </c>
      <c r="D6" s="240">
        <v>937.5</v>
      </c>
      <c r="E6" s="241">
        <v>1267.5</v>
      </c>
      <c r="F6" s="241">
        <v>1640.7</v>
      </c>
      <c r="G6" s="241">
        <v>2450.6999999999998</v>
      </c>
    </row>
    <row r="7" spans="2:7" ht="15.6" thickBot="1">
      <c r="B7" s="69" t="s">
        <v>540</v>
      </c>
      <c r="C7" s="241">
        <v>48176.7</v>
      </c>
      <c r="D7" s="241">
        <v>52681.4</v>
      </c>
      <c r="E7" s="241">
        <v>57665.1</v>
      </c>
      <c r="F7" s="241">
        <v>96283.6</v>
      </c>
      <c r="G7" s="241">
        <v>106623.9</v>
      </c>
    </row>
    <row r="8" spans="2:7" ht="15.6" thickBot="1">
      <c r="B8" s="70" t="s">
        <v>541</v>
      </c>
      <c r="C8" s="242">
        <v>0.02</v>
      </c>
      <c r="D8" s="242">
        <v>1.7999999999999999E-2</v>
      </c>
      <c r="E8" s="242">
        <v>2.1999999999999999E-2</v>
      </c>
      <c r="F8" s="242">
        <v>1.7000000000000001E-2</v>
      </c>
      <c r="G8" s="242">
        <v>2.3E-2</v>
      </c>
    </row>
    <row r="10" spans="2:7" ht="15.6">
      <c r="C10" s="10"/>
      <c r="D10" s="10"/>
    </row>
    <row r="11" spans="2:7" ht="15.6">
      <c r="C11" s="445" t="s">
        <v>403</v>
      </c>
      <c r="D11" s="10"/>
    </row>
    <row r="12" spans="2:7" ht="15.6">
      <c r="C12" s="10"/>
      <c r="D12" s="10"/>
    </row>
  </sheetData>
  <hyperlinks>
    <hyperlink ref="C11" location="Contents!A1" display="BACK TO CONTENTS" xr:uid="{27FBBFC6-F2A4-47F2-924E-7CC83C49F562}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FE5BC-8374-4519-9C04-0A304B4BED87}">
  <sheetPr>
    <tabColor rgb="FFC00000"/>
  </sheetPr>
  <dimension ref="B5:G11"/>
  <sheetViews>
    <sheetView showGridLines="0" workbookViewId="0">
      <selection activeCell="E21" sqref="E21"/>
    </sheetView>
  </sheetViews>
  <sheetFormatPr defaultColWidth="15.109375" defaultRowHeight="15"/>
  <cols>
    <col min="1" max="1" width="15.109375" style="6"/>
    <col min="2" max="2" width="49.109375" style="6" bestFit="1" customWidth="1"/>
    <col min="3" max="16384" width="15.109375" style="6"/>
  </cols>
  <sheetData>
    <row r="5" spans="2:7" ht="16.2" thickBot="1">
      <c r="B5" s="244" t="s">
        <v>544</v>
      </c>
    </row>
    <row r="6" spans="2:7" ht="15.6" thickBot="1">
      <c r="B6" s="170" t="s">
        <v>543</v>
      </c>
      <c r="C6" s="117">
        <v>2018</v>
      </c>
      <c r="D6" s="117">
        <v>2019</v>
      </c>
      <c r="E6" s="117">
        <v>2020</v>
      </c>
      <c r="F6" s="117">
        <v>2021</v>
      </c>
      <c r="G6" s="117">
        <v>2022</v>
      </c>
    </row>
    <row r="7" spans="2:7" ht="15.6" thickBot="1">
      <c r="B7" s="69" t="s">
        <v>155</v>
      </c>
      <c r="C7" s="243">
        <v>0.70799999999999996</v>
      </c>
      <c r="D7" s="243">
        <v>0.75</v>
      </c>
      <c r="E7" s="243">
        <v>0.76</v>
      </c>
      <c r="F7" s="243">
        <v>0.8</v>
      </c>
      <c r="G7" s="243">
        <v>0.79800000000000004</v>
      </c>
    </row>
    <row r="8" spans="2:7" ht="15.6" thickBot="1">
      <c r="B8" s="69" t="s">
        <v>156</v>
      </c>
      <c r="C8" s="243">
        <v>0.29199999999999998</v>
      </c>
      <c r="D8" s="243">
        <v>0.25</v>
      </c>
      <c r="E8" s="243">
        <v>0.24</v>
      </c>
      <c r="F8" s="243">
        <v>0.2</v>
      </c>
      <c r="G8" s="243">
        <v>0.20200000000000001</v>
      </c>
    </row>
    <row r="11" spans="2:7" ht="15.6">
      <c r="C11" s="12" t="s">
        <v>403</v>
      </c>
    </row>
  </sheetData>
  <hyperlinks>
    <hyperlink ref="C11" location="Contents!A1" display="BACK TO CONTENTS" xr:uid="{791CA30E-9A31-40EC-9E57-E3C9648C5DDC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80952-14AF-4858-9DD9-2414C1B9E3D0}">
  <sheetPr>
    <tabColor rgb="FFC00000"/>
  </sheetPr>
  <dimension ref="D4:I21"/>
  <sheetViews>
    <sheetView showGridLines="0" topLeftCell="B2" workbookViewId="0">
      <selection activeCell="E26" sqref="E26"/>
    </sheetView>
  </sheetViews>
  <sheetFormatPr defaultColWidth="8.88671875" defaultRowHeight="15"/>
  <cols>
    <col min="1" max="3" width="8.88671875" style="3"/>
    <col min="4" max="4" width="45.109375" style="3" customWidth="1"/>
    <col min="5" max="5" width="10.33203125" style="3" bestFit="1" customWidth="1"/>
    <col min="6" max="9" width="11.44140625" style="3" bestFit="1" customWidth="1"/>
    <col min="10" max="16384" width="8.88671875" style="3"/>
  </cols>
  <sheetData>
    <row r="4" spans="4:9" ht="16.2" thickBot="1">
      <c r="D4" s="244" t="s">
        <v>552</v>
      </c>
    </row>
    <row r="5" spans="4:9" ht="15.6" thickBot="1">
      <c r="D5" s="170" t="s">
        <v>112</v>
      </c>
      <c r="E5" s="117">
        <v>2018</v>
      </c>
      <c r="F5" s="117">
        <v>2019</v>
      </c>
      <c r="G5" s="117">
        <v>2020</v>
      </c>
      <c r="H5" s="117">
        <v>2021</v>
      </c>
      <c r="I5" s="117">
        <v>2022</v>
      </c>
    </row>
    <row r="6" spans="4:9" ht="15.6" thickBot="1">
      <c r="D6" s="70" t="s">
        <v>436</v>
      </c>
      <c r="E6" s="476">
        <v>333.5</v>
      </c>
      <c r="F6" s="476">
        <v>88.2</v>
      </c>
      <c r="G6" s="476">
        <v>72.400000000000006</v>
      </c>
      <c r="H6" s="476">
        <v>106.1</v>
      </c>
      <c r="I6" s="476">
        <v>92.8</v>
      </c>
    </row>
    <row r="7" spans="4:9" ht="15.6" thickBot="1">
      <c r="D7" s="245" t="s">
        <v>157</v>
      </c>
      <c r="E7" s="477">
        <v>214</v>
      </c>
      <c r="F7" s="477" t="s">
        <v>25</v>
      </c>
      <c r="G7" s="477" t="s">
        <v>25</v>
      </c>
      <c r="H7" s="477">
        <v>30.4</v>
      </c>
      <c r="I7" s="477">
        <v>46.6</v>
      </c>
    </row>
    <row r="8" spans="4:9" ht="15.6" thickBot="1">
      <c r="D8" s="69" t="s">
        <v>545</v>
      </c>
      <c r="E8" s="477" t="s">
        <v>25</v>
      </c>
      <c r="F8" s="477" t="s">
        <v>25</v>
      </c>
      <c r="G8" s="477" t="s">
        <v>25</v>
      </c>
      <c r="H8" s="477">
        <v>2.7</v>
      </c>
      <c r="I8" s="477">
        <v>46.6</v>
      </c>
    </row>
    <row r="9" spans="4:9" ht="15.6" thickBot="1">
      <c r="D9" s="69" t="s">
        <v>546</v>
      </c>
      <c r="E9" s="477">
        <v>214</v>
      </c>
      <c r="F9" s="477" t="s">
        <v>25</v>
      </c>
      <c r="G9" s="477" t="s">
        <v>25</v>
      </c>
      <c r="H9" s="477">
        <v>27.7</v>
      </c>
      <c r="I9" s="477" t="s">
        <v>25</v>
      </c>
    </row>
    <row r="10" spans="4:9" ht="15.6" thickBot="1">
      <c r="D10" s="245" t="s">
        <v>158</v>
      </c>
      <c r="E10" s="477">
        <v>61.6</v>
      </c>
      <c r="F10" s="477">
        <v>6.2</v>
      </c>
      <c r="G10" s="477" t="s">
        <v>25</v>
      </c>
      <c r="H10" s="477">
        <v>50.6</v>
      </c>
      <c r="I10" s="477">
        <v>43.8</v>
      </c>
    </row>
    <row r="11" spans="4:9" ht="15.6" thickBot="1">
      <c r="D11" s="245" t="s">
        <v>159</v>
      </c>
      <c r="E11" s="477">
        <v>57.9</v>
      </c>
      <c r="F11" s="477">
        <v>82</v>
      </c>
      <c r="G11" s="477">
        <v>72.400000000000006</v>
      </c>
      <c r="H11" s="477">
        <v>25.1</v>
      </c>
      <c r="I11" s="477">
        <v>1.7</v>
      </c>
    </row>
    <row r="12" spans="4:9" ht="15.6" thickBot="1">
      <c r="D12" s="245" t="s">
        <v>547</v>
      </c>
      <c r="E12" s="476" t="s">
        <v>25</v>
      </c>
      <c r="F12" s="476" t="s">
        <v>25</v>
      </c>
      <c r="G12" s="476" t="s">
        <v>25</v>
      </c>
      <c r="H12" s="476" t="s">
        <v>25</v>
      </c>
      <c r="I12" s="477">
        <v>0.7</v>
      </c>
    </row>
    <row r="13" spans="4:9" ht="15.6" thickBot="1">
      <c r="D13" s="70" t="s">
        <v>160</v>
      </c>
      <c r="E13" s="476" t="s">
        <v>25</v>
      </c>
      <c r="F13" s="476" t="s">
        <v>25</v>
      </c>
      <c r="G13" s="476" t="s">
        <v>25</v>
      </c>
      <c r="H13" s="476" t="s">
        <v>25</v>
      </c>
      <c r="I13" s="476" t="s">
        <v>25</v>
      </c>
    </row>
    <row r="14" spans="4:9" ht="15.6" thickBot="1">
      <c r="D14" s="245" t="s">
        <v>548</v>
      </c>
      <c r="E14" s="477" t="s">
        <v>25</v>
      </c>
      <c r="F14" s="477" t="s">
        <v>25</v>
      </c>
      <c r="G14" s="477" t="s">
        <v>25</v>
      </c>
      <c r="H14" s="477" t="s">
        <v>25</v>
      </c>
      <c r="I14" s="477" t="s">
        <v>25</v>
      </c>
    </row>
    <row r="15" spans="4:9" ht="15.6" thickBot="1">
      <c r="D15" s="245" t="s">
        <v>549</v>
      </c>
      <c r="E15" s="477" t="s">
        <v>25</v>
      </c>
      <c r="F15" s="477" t="s">
        <v>25</v>
      </c>
      <c r="G15" s="477" t="s">
        <v>25</v>
      </c>
      <c r="H15" s="477" t="s">
        <v>25</v>
      </c>
      <c r="I15" s="477" t="s">
        <v>25</v>
      </c>
    </row>
    <row r="16" spans="4:9" ht="15.6" thickBot="1">
      <c r="D16" s="70" t="s">
        <v>550</v>
      </c>
      <c r="E16" s="476">
        <v>8995.4</v>
      </c>
      <c r="F16" s="476">
        <v>10512.7</v>
      </c>
      <c r="G16" s="476">
        <v>12642.6</v>
      </c>
      <c r="H16" s="476">
        <v>12238.4</v>
      </c>
      <c r="I16" s="476">
        <v>16146.2</v>
      </c>
    </row>
    <row r="17" spans="4:9" ht="15.6" thickBot="1">
      <c r="D17" s="70" t="s">
        <v>551</v>
      </c>
      <c r="E17" s="476">
        <v>40.700000000000003</v>
      </c>
      <c r="F17" s="476">
        <v>275.2</v>
      </c>
      <c r="G17" s="476">
        <v>163.1</v>
      </c>
      <c r="H17" s="476">
        <v>23.9</v>
      </c>
      <c r="I17" s="476">
        <v>39</v>
      </c>
    </row>
    <row r="18" spans="4:9" ht="15.6" thickBot="1">
      <c r="D18" s="70" t="s">
        <v>161</v>
      </c>
      <c r="E18" s="476">
        <v>9369.6</v>
      </c>
      <c r="F18" s="476">
        <v>10876.1</v>
      </c>
      <c r="G18" s="476">
        <v>12878.1</v>
      </c>
      <c r="H18" s="476">
        <v>12368.4</v>
      </c>
      <c r="I18" s="476">
        <v>16278</v>
      </c>
    </row>
    <row r="19" spans="4:9" ht="15.6">
      <c r="E19" s="10"/>
      <c r="F19" s="10"/>
    </row>
    <row r="20" spans="4:9" ht="15.6">
      <c r="E20" s="445" t="s">
        <v>403</v>
      </c>
      <c r="F20" s="10"/>
    </row>
    <row r="21" spans="4:9" ht="15.6">
      <c r="E21" s="10"/>
      <c r="F21" s="10"/>
    </row>
  </sheetData>
  <hyperlinks>
    <hyperlink ref="E20" location="Contents!A1" display="BACK TO CONTENTS" xr:uid="{4E02B8F4-36F4-4781-8B5C-FAEDBA9B9308}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875BC-B385-4060-9FB8-FBB1DBD906AA}">
  <sheetPr>
    <tabColor rgb="FFC00000"/>
  </sheetPr>
  <dimension ref="B3:E20"/>
  <sheetViews>
    <sheetView showGridLines="0" workbookViewId="0">
      <selection activeCell="E23" sqref="E23"/>
    </sheetView>
  </sheetViews>
  <sheetFormatPr defaultColWidth="8.88671875" defaultRowHeight="15"/>
  <cols>
    <col min="1" max="1" width="8.88671875" style="3"/>
    <col min="2" max="2" width="5.88671875" style="3" bestFit="1" customWidth="1"/>
    <col min="3" max="3" width="20.88671875" style="3" customWidth="1"/>
    <col min="4" max="4" width="28.88671875" style="3" customWidth="1"/>
    <col min="5" max="5" width="27.109375" style="3" customWidth="1"/>
    <col min="6" max="16384" width="8.88671875" style="3"/>
  </cols>
  <sheetData>
    <row r="3" spans="2:5" ht="16.2" thickBot="1">
      <c r="B3" s="251" t="s">
        <v>553</v>
      </c>
    </row>
    <row r="4" spans="2:5" ht="15.6" thickBot="1">
      <c r="B4" s="170" t="s">
        <v>112</v>
      </c>
      <c r="C4" s="117" t="s">
        <v>431</v>
      </c>
      <c r="D4" s="117" t="s">
        <v>432</v>
      </c>
      <c r="E4" s="117" t="s">
        <v>8</v>
      </c>
    </row>
    <row r="5" spans="2:5" ht="15.6" thickBot="1">
      <c r="B5" s="69">
        <v>2013</v>
      </c>
      <c r="C5" s="247">
        <v>43.6</v>
      </c>
      <c r="D5" s="247">
        <v>2.2000000000000002</v>
      </c>
      <c r="E5" s="247">
        <v>45.9</v>
      </c>
    </row>
    <row r="6" spans="2:5" ht="15.6" thickBot="1">
      <c r="B6" s="69">
        <v>2014</v>
      </c>
      <c r="C6" s="247">
        <v>240.9</v>
      </c>
      <c r="D6" s="247">
        <v>3.8</v>
      </c>
      <c r="E6" s="247">
        <v>244.7</v>
      </c>
    </row>
    <row r="7" spans="2:5" ht="15.6" thickBot="1">
      <c r="B7" s="69">
        <v>2015</v>
      </c>
      <c r="C7" s="247">
        <v>132.30000000000001</v>
      </c>
      <c r="D7" s="247">
        <v>2.2999999999999998</v>
      </c>
      <c r="E7" s="247">
        <v>134.6</v>
      </c>
    </row>
    <row r="8" spans="2:5" ht="15.6" thickBot="1">
      <c r="B8" s="69">
        <v>2016</v>
      </c>
      <c r="C8" s="247">
        <v>0.5</v>
      </c>
      <c r="D8" s="247">
        <v>5.6</v>
      </c>
      <c r="E8" s="247">
        <v>6.1</v>
      </c>
    </row>
    <row r="9" spans="2:5" ht="15.6" thickBot="1">
      <c r="B9" s="69">
        <v>2017</v>
      </c>
      <c r="C9" s="247">
        <v>0.5</v>
      </c>
      <c r="D9" s="247">
        <v>9.4</v>
      </c>
      <c r="E9" s="247">
        <v>9.8000000000000007</v>
      </c>
    </row>
    <row r="10" spans="2:5" ht="15.6" thickBot="1">
      <c r="B10" s="69">
        <v>2018</v>
      </c>
      <c r="C10" s="247">
        <v>637.5</v>
      </c>
      <c r="D10" s="247">
        <v>41.9</v>
      </c>
      <c r="E10" s="247">
        <v>679.5</v>
      </c>
    </row>
    <row r="11" spans="2:5" ht="15.6" thickBot="1">
      <c r="B11" s="69">
        <v>2019</v>
      </c>
      <c r="C11" s="248">
        <v>1439</v>
      </c>
      <c r="D11" s="247">
        <v>79.7</v>
      </c>
      <c r="E11" s="248">
        <v>1518.7</v>
      </c>
    </row>
    <row r="12" spans="2:5" ht="15.6" thickBot="1">
      <c r="B12" s="69">
        <v>2020</v>
      </c>
      <c r="C12" s="248">
        <v>1648.6</v>
      </c>
      <c r="D12" s="247">
        <v>198.1</v>
      </c>
      <c r="E12" s="248">
        <v>1846.7</v>
      </c>
    </row>
    <row r="13" spans="2:5" ht="15.6" thickBot="1">
      <c r="B13" s="69">
        <v>2021</v>
      </c>
      <c r="C13" s="248">
        <v>6610.5</v>
      </c>
      <c r="D13" s="247">
        <v>676.9</v>
      </c>
      <c r="E13" s="248">
        <v>7287.5</v>
      </c>
    </row>
    <row r="14" spans="2:5" ht="15.6" thickBot="1">
      <c r="B14" s="69">
        <v>2022</v>
      </c>
      <c r="C14" s="248">
        <v>2428.4</v>
      </c>
      <c r="D14" s="247">
        <v>652.6</v>
      </c>
      <c r="E14" s="248">
        <v>3080.9</v>
      </c>
    </row>
    <row r="15" spans="2:5" ht="15.6" thickBot="1">
      <c r="B15" s="51" t="s">
        <v>8</v>
      </c>
      <c r="C15" s="250">
        <v>13181.8</v>
      </c>
      <c r="D15" s="250">
        <v>1672.6</v>
      </c>
      <c r="E15" s="250">
        <v>14854.4</v>
      </c>
    </row>
    <row r="18" spans="4:4" ht="15.6">
      <c r="D18" s="445" t="s">
        <v>403</v>
      </c>
    </row>
    <row r="19" spans="4:4" ht="15.6">
      <c r="D19" s="10"/>
    </row>
    <row r="20" spans="4:4" ht="15.6">
      <c r="D20" s="10"/>
    </row>
  </sheetData>
  <hyperlinks>
    <hyperlink ref="D18" location="Contents!A1" display="BACK TO CONTENTS" xr:uid="{E1C314B0-8149-4727-9EF5-B929ACEF5B98}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CBBB9-2FA8-41FC-937A-A02098B174AC}">
  <sheetPr>
    <tabColor rgb="FFC00000"/>
  </sheetPr>
  <dimension ref="B3:E28"/>
  <sheetViews>
    <sheetView showGridLines="0" workbookViewId="0">
      <selection activeCell="E16" sqref="E16"/>
    </sheetView>
  </sheetViews>
  <sheetFormatPr defaultColWidth="13.88671875" defaultRowHeight="25.2" customHeight="1"/>
  <cols>
    <col min="1" max="1" width="13.88671875" style="3"/>
    <col min="2" max="2" width="17.77734375" style="3" customWidth="1"/>
    <col min="3" max="3" width="26.6640625" style="3" customWidth="1"/>
    <col min="4" max="4" width="21.33203125" style="3" customWidth="1"/>
    <col min="5" max="16384" width="13.88671875" style="3"/>
  </cols>
  <sheetData>
    <row r="3" spans="2:5" ht="16.2" thickBot="1">
      <c r="B3" s="254" t="s">
        <v>554</v>
      </c>
    </row>
    <row r="4" spans="2:5" ht="25.2" customHeight="1" thickBot="1">
      <c r="B4" s="634" t="s">
        <v>441</v>
      </c>
      <c r="C4" s="630" t="s">
        <v>442</v>
      </c>
      <c r="D4" s="636"/>
      <c r="E4" s="637" t="s">
        <v>443</v>
      </c>
    </row>
    <row r="5" spans="2:5" ht="25.2" customHeight="1" thickBot="1">
      <c r="B5" s="635"/>
      <c r="C5" s="252" t="s">
        <v>444</v>
      </c>
      <c r="D5" s="252" t="s">
        <v>445</v>
      </c>
      <c r="E5" s="638"/>
    </row>
    <row r="6" spans="2:5" ht="18.600000000000001" customHeight="1" thickBot="1">
      <c r="B6" s="69">
        <v>2018</v>
      </c>
      <c r="C6" s="241">
        <v>6656.6</v>
      </c>
      <c r="D6" s="241">
        <v>2338.8000000000002</v>
      </c>
      <c r="E6" s="241">
        <v>8995.4</v>
      </c>
    </row>
    <row r="7" spans="2:5" ht="15" customHeight="1" thickBot="1">
      <c r="B7" s="69">
        <v>2019</v>
      </c>
      <c r="C7" s="241">
        <v>7569.1</v>
      </c>
      <c r="D7" s="241">
        <v>2943.6</v>
      </c>
      <c r="E7" s="241">
        <v>10512.7</v>
      </c>
    </row>
    <row r="8" spans="2:5" ht="17.399999999999999" customHeight="1" thickBot="1">
      <c r="B8" s="69">
        <v>2020</v>
      </c>
      <c r="C8" s="241">
        <v>9608.4</v>
      </c>
      <c r="D8" s="241">
        <v>3034.2</v>
      </c>
      <c r="E8" s="241">
        <v>12642.6</v>
      </c>
    </row>
    <row r="9" spans="2:5" ht="15.6" thickBot="1">
      <c r="B9" s="69">
        <v>2021</v>
      </c>
      <c r="C9" s="241">
        <v>9056.4</v>
      </c>
      <c r="D9" s="241">
        <v>3182</v>
      </c>
      <c r="E9" s="241">
        <v>12238.4</v>
      </c>
    </row>
    <row r="10" spans="2:5" ht="15.6" thickBot="1">
      <c r="B10" s="69">
        <v>2022</v>
      </c>
      <c r="C10" s="241">
        <v>11064.4</v>
      </c>
      <c r="D10" s="241">
        <v>5081.8</v>
      </c>
      <c r="E10" s="241">
        <v>16146.2</v>
      </c>
    </row>
    <row r="12" spans="2:5" ht="25.2" customHeight="1">
      <c r="C12" s="445" t="s">
        <v>403</v>
      </c>
    </row>
    <row r="13" spans="2:5" ht="15.6">
      <c r="C13" s="10"/>
    </row>
    <row r="15" spans="2:5" ht="15"/>
    <row r="19" ht="15"/>
    <row r="20" ht="15"/>
    <row r="21" ht="15"/>
    <row r="22" ht="15"/>
    <row r="23" ht="15"/>
    <row r="26" ht="15"/>
    <row r="27" ht="15"/>
    <row r="28" s="79" customFormat="1" ht="25.2" customHeight="1"/>
  </sheetData>
  <mergeCells count="3">
    <mergeCell ref="B4:B5"/>
    <mergeCell ref="C4:D4"/>
    <mergeCell ref="E4:E5"/>
  </mergeCells>
  <hyperlinks>
    <hyperlink ref="C12" location="Contents!A1" display="BACK TO CONTENTS" xr:uid="{D3099D71-9662-4CDB-B751-644FC1110299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19D64-2DBC-4194-9C45-FC8A29579872}">
  <sheetPr>
    <tabColor rgb="FFC00000"/>
  </sheetPr>
  <dimension ref="A3:D19"/>
  <sheetViews>
    <sheetView showGridLines="0" workbookViewId="0">
      <selection activeCell="B18" sqref="B18"/>
    </sheetView>
  </sheetViews>
  <sheetFormatPr defaultColWidth="9.109375" defaultRowHeight="13.8"/>
  <cols>
    <col min="1" max="1" width="9.109375" style="169"/>
    <col min="2" max="2" width="26" style="169" bestFit="1" customWidth="1"/>
    <col min="3" max="4" width="12.5546875" style="169" customWidth="1"/>
    <col min="5" max="16384" width="9.109375" style="169"/>
  </cols>
  <sheetData>
    <row r="3" spans="2:4" ht="15.6">
      <c r="B3" s="574" t="s">
        <v>498</v>
      </c>
      <c r="C3" s="574"/>
      <c r="D3" s="574"/>
    </row>
    <row r="4" spans="2:4" s="179" customFormat="1" ht="14.4">
      <c r="B4" s="81" t="s">
        <v>5</v>
      </c>
      <c r="C4" s="81">
        <v>2021</v>
      </c>
      <c r="D4" s="81">
        <v>2022</v>
      </c>
    </row>
    <row r="5" spans="2:4">
      <c r="B5" s="135" t="s">
        <v>13</v>
      </c>
      <c r="C5" s="185" t="s">
        <v>453</v>
      </c>
      <c r="D5" s="185" t="s">
        <v>454</v>
      </c>
    </row>
    <row r="6" spans="2:4">
      <c r="B6" s="135" t="s">
        <v>10</v>
      </c>
      <c r="C6" s="185" t="s">
        <v>455</v>
      </c>
      <c r="D6" s="185" t="s">
        <v>456</v>
      </c>
    </row>
    <row r="7" spans="2:4">
      <c r="B7" s="135" t="s">
        <v>17</v>
      </c>
      <c r="C7" s="185" t="s">
        <v>457</v>
      </c>
      <c r="D7" s="185" t="s">
        <v>458</v>
      </c>
    </row>
    <row r="8" spans="2:4">
      <c r="B8" s="135" t="s">
        <v>9</v>
      </c>
      <c r="C8" s="185" t="s">
        <v>459</v>
      </c>
      <c r="D8" s="185" t="s">
        <v>460</v>
      </c>
    </row>
    <row r="9" spans="2:4">
      <c r="B9" s="135" t="s">
        <v>15</v>
      </c>
      <c r="C9" s="185" t="s">
        <v>461</v>
      </c>
      <c r="D9" s="185" t="s">
        <v>462</v>
      </c>
    </row>
    <row r="10" spans="2:4">
      <c r="B10" s="135" t="s">
        <v>11</v>
      </c>
      <c r="C10" s="185" t="s">
        <v>463</v>
      </c>
      <c r="D10" s="185" t="s">
        <v>464</v>
      </c>
    </row>
    <row r="11" spans="2:4">
      <c r="B11" s="135" t="s">
        <v>16</v>
      </c>
      <c r="C11" s="185" t="s">
        <v>465</v>
      </c>
      <c r="D11" s="185" t="s">
        <v>466</v>
      </c>
    </row>
    <row r="12" spans="2:4">
      <c r="B12" s="135" t="s">
        <v>12</v>
      </c>
      <c r="C12" s="185" t="s">
        <v>467</v>
      </c>
      <c r="D12" s="185" t="s">
        <v>468</v>
      </c>
    </row>
    <row r="13" spans="2:4">
      <c r="B13" s="135" t="s">
        <v>18</v>
      </c>
      <c r="C13" s="185" t="s">
        <v>469</v>
      </c>
      <c r="D13" s="185" t="s">
        <v>470</v>
      </c>
    </row>
    <row r="14" spans="2:4">
      <c r="B14" s="135" t="s">
        <v>14</v>
      </c>
      <c r="C14" s="185" t="s">
        <v>471</v>
      </c>
      <c r="D14" s="185" t="s">
        <v>472</v>
      </c>
    </row>
    <row r="15" spans="2:4" s="179" customFormat="1" ht="14.4">
      <c r="B15" s="81" t="s">
        <v>8</v>
      </c>
      <c r="C15" s="186" t="s">
        <v>473</v>
      </c>
      <c r="D15" s="186" t="s">
        <v>474</v>
      </c>
    </row>
    <row r="18" spans="1:3" ht="14.4">
      <c r="A18" s="179"/>
      <c r="B18" s="441" t="s">
        <v>403</v>
      </c>
      <c r="C18" s="179"/>
    </row>
    <row r="19" spans="1:3" ht="14.4">
      <c r="A19" s="179"/>
      <c r="B19" s="179"/>
      <c r="C19" s="179"/>
    </row>
  </sheetData>
  <mergeCells count="1">
    <mergeCell ref="B3:D3"/>
  </mergeCells>
  <hyperlinks>
    <hyperlink ref="B18" location="Contents!A1" display="BACK TO CONTENTS" xr:uid="{60F74BE0-0272-4E7F-8C25-210881B2D827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081C2-9370-47F6-A337-C10B5679CA35}">
  <sheetPr>
    <tabColor rgb="FFC00000"/>
  </sheetPr>
  <dimension ref="B3:M34"/>
  <sheetViews>
    <sheetView showGridLines="0" workbookViewId="0">
      <pane xSplit="3" ySplit="4" topLeftCell="D26" activePane="bottomRight" state="frozen"/>
      <selection pane="topRight" activeCell="D1" sqref="D1"/>
      <selection pane="bottomLeft" activeCell="A5" sqref="A5"/>
      <selection pane="bottomRight" activeCell="F36" sqref="F36"/>
    </sheetView>
  </sheetViews>
  <sheetFormatPr defaultColWidth="11.44140625" defaultRowHeight="15"/>
  <cols>
    <col min="1" max="2" width="11.44140625" style="3"/>
    <col min="3" max="3" width="43.21875" style="3" customWidth="1"/>
    <col min="4" max="16384" width="11.44140625" style="3"/>
  </cols>
  <sheetData>
    <row r="3" spans="2:13" ht="16.2" thickBot="1">
      <c r="B3" s="7" t="s">
        <v>556</v>
      </c>
    </row>
    <row r="4" spans="2:13" ht="15.6" thickBot="1">
      <c r="B4" s="478"/>
      <c r="C4" s="268" t="s">
        <v>152</v>
      </c>
      <c r="D4" s="639">
        <v>2018</v>
      </c>
      <c r="E4" s="640"/>
      <c r="F4" s="639">
        <v>2019</v>
      </c>
      <c r="G4" s="640"/>
      <c r="H4" s="639">
        <v>2020</v>
      </c>
      <c r="I4" s="640"/>
      <c r="J4" s="639">
        <v>2021</v>
      </c>
      <c r="K4" s="640"/>
      <c r="L4" s="639">
        <v>2022</v>
      </c>
      <c r="M4" s="640"/>
    </row>
    <row r="5" spans="2:13" ht="29.4" thickBot="1">
      <c r="B5" s="479"/>
      <c r="C5" s="270" t="s">
        <v>81</v>
      </c>
      <c r="D5" s="270" t="s">
        <v>555</v>
      </c>
      <c r="E5" s="270" t="s">
        <v>153</v>
      </c>
      <c r="F5" s="270" t="s">
        <v>555</v>
      </c>
      <c r="G5" s="270" t="s">
        <v>153</v>
      </c>
      <c r="H5" s="270" t="s">
        <v>555</v>
      </c>
      <c r="I5" s="270" t="s">
        <v>153</v>
      </c>
      <c r="J5" s="270" t="s">
        <v>555</v>
      </c>
      <c r="K5" s="270" t="s">
        <v>153</v>
      </c>
      <c r="L5" s="270" t="s">
        <v>555</v>
      </c>
      <c r="M5" s="270" t="s">
        <v>153</v>
      </c>
    </row>
    <row r="6" spans="2:13" ht="22.2" customHeight="1" thickBot="1">
      <c r="B6" s="272" t="s">
        <v>29</v>
      </c>
      <c r="C6" s="273" t="s">
        <v>30</v>
      </c>
      <c r="D6" s="228">
        <v>237.1</v>
      </c>
      <c r="E6" s="480">
        <v>2.3E-2</v>
      </c>
      <c r="F6" s="228">
        <v>299</v>
      </c>
      <c r="G6" s="480">
        <v>2.5999999999999999E-2</v>
      </c>
      <c r="H6" s="228">
        <v>364</v>
      </c>
      <c r="I6" s="480">
        <v>2.5999999999999999E-2</v>
      </c>
      <c r="J6" s="214">
        <v>446.2</v>
      </c>
      <c r="K6" s="235">
        <v>0.03</v>
      </c>
      <c r="L6" s="214">
        <v>493.8</v>
      </c>
      <c r="M6" s="235">
        <v>2.7E-2</v>
      </c>
    </row>
    <row r="7" spans="2:13" ht="13.8" customHeight="1" thickBot="1">
      <c r="B7" s="272" t="s">
        <v>31</v>
      </c>
      <c r="C7" s="273" t="s">
        <v>82</v>
      </c>
      <c r="D7" s="226">
        <v>2431.1</v>
      </c>
      <c r="E7" s="480">
        <v>0.23200000000000001</v>
      </c>
      <c r="F7" s="226">
        <v>2490.1999999999998</v>
      </c>
      <c r="G7" s="480">
        <v>0.214</v>
      </c>
      <c r="H7" s="226">
        <v>2637.5</v>
      </c>
      <c r="I7" s="480">
        <v>0.185</v>
      </c>
      <c r="J7" s="227">
        <v>2902.3</v>
      </c>
      <c r="K7" s="235">
        <v>0.193</v>
      </c>
      <c r="L7" s="227">
        <v>3112.3</v>
      </c>
      <c r="M7" s="235">
        <v>0.17199999999999999</v>
      </c>
    </row>
    <row r="8" spans="2:13" ht="15.6" thickBot="1">
      <c r="B8" s="479"/>
      <c r="C8" s="270" t="s">
        <v>83</v>
      </c>
      <c r="D8" s="481"/>
      <c r="E8" s="481"/>
      <c r="F8" s="481"/>
      <c r="G8" s="481"/>
      <c r="H8" s="481"/>
      <c r="I8" s="481"/>
      <c r="J8" s="481"/>
      <c r="K8" s="481"/>
      <c r="L8" s="481"/>
      <c r="M8" s="481"/>
    </row>
    <row r="9" spans="2:13" ht="15.6" thickBot="1">
      <c r="B9" s="272" t="s">
        <v>34</v>
      </c>
      <c r="C9" s="273" t="s">
        <v>35</v>
      </c>
      <c r="D9" s="228">
        <v>525.20000000000005</v>
      </c>
      <c r="E9" s="480">
        <v>0.05</v>
      </c>
      <c r="F9" s="228">
        <v>588.29999999999995</v>
      </c>
      <c r="G9" s="480">
        <v>5.0999999999999997E-2</v>
      </c>
      <c r="H9" s="228">
        <v>674.5</v>
      </c>
      <c r="I9" s="480">
        <v>4.7E-2</v>
      </c>
      <c r="J9" s="214">
        <v>778.3</v>
      </c>
      <c r="K9" s="235">
        <v>5.1999999999999998E-2</v>
      </c>
      <c r="L9" s="214">
        <v>988.7</v>
      </c>
      <c r="M9" s="235">
        <v>5.3999999999999999E-2</v>
      </c>
    </row>
    <row r="10" spans="2:13" ht="30" customHeight="1" thickBot="1">
      <c r="B10" s="272" t="s">
        <v>36</v>
      </c>
      <c r="C10" s="273" t="s">
        <v>37</v>
      </c>
      <c r="D10" s="228">
        <v>541.20000000000005</v>
      </c>
      <c r="E10" s="480">
        <v>5.1999999999999998E-2</v>
      </c>
      <c r="F10" s="228">
        <v>792.3</v>
      </c>
      <c r="G10" s="480">
        <v>6.8000000000000005E-2</v>
      </c>
      <c r="H10" s="228">
        <v>706.7</v>
      </c>
      <c r="I10" s="480">
        <v>0.05</v>
      </c>
      <c r="J10" s="214">
        <v>726.7</v>
      </c>
      <c r="K10" s="235">
        <v>4.8000000000000001E-2</v>
      </c>
      <c r="L10" s="214">
        <v>873.1</v>
      </c>
      <c r="M10" s="235">
        <v>4.8000000000000001E-2</v>
      </c>
    </row>
    <row r="11" spans="2:13" ht="42" customHeight="1" thickBot="1">
      <c r="B11" s="272" t="s">
        <v>38</v>
      </c>
      <c r="C11" s="273" t="s">
        <v>84</v>
      </c>
      <c r="D11" s="228">
        <v>75.400000000000006</v>
      </c>
      <c r="E11" s="480">
        <v>7.0000000000000001E-3</v>
      </c>
      <c r="F11" s="228">
        <v>52.6</v>
      </c>
      <c r="G11" s="480">
        <v>5.0000000000000001E-3</v>
      </c>
      <c r="H11" s="228">
        <v>53.2</v>
      </c>
      <c r="I11" s="480">
        <v>4.0000000000000001E-3</v>
      </c>
      <c r="J11" s="214">
        <v>93.7</v>
      </c>
      <c r="K11" s="235">
        <v>6.0000000000000001E-3</v>
      </c>
      <c r="L11" s="214">
        <v>96.7</v>
      </c>
      <c r="M11" s="235">
        <v>5.0000000000000001E-3</v>
      </c>
    </row>
    <row r="12" spans="2:13" ht="15.6" thickBot="1">
      <c r="B12" s="272" t="s">
        <v>40</v>
      </c>
      <c r="C12" s="273" t="s">
        <v>41</v>
      </c>
      <c r="D12" s="228">
        <v>202.7</v>
      </c>
      <c r="E12" s="480">
        <v>1.9E-2</v>
      </c>
      <c r="F12" s="228">
        <v>236.9</v>
      </c>
      <c r="G12" s="480">
        <v>0.02</v>
      </c>
      <c r="H12" s="228">
        <v>235.1</v>
      </c>
      <c r="I12" s="480">
        <v>1.7000000000000001E-2</v>
      </c>
      <c r="J12" s="214">
        <v>243</v>
      </c>
      <c r="K12" s="235">
        <v>1.6E-2</v>
      </c>
      <c r="L12" s="214">
        <v>244.9</v>
      </c>
      <c r="M12" s="235">
        <v>1.2999999999999999E-2</v>
      </c>
    </row>
    <row r="13" spans="2:13" ht="15.6" thickBot="1">
      <c r="B13" s="479"/>
      <c r="C13" s="270" t="s">
        <v>85</v>
      </c>
      <c r="D13" s="481"/>
      <c r="E13" s="481"/>
      <c r="F13" s="481"/>
      <c r="G13" s="481"/>
      <c r="H13" s="481"/>
      <c r="I13" s="481"/>
      <c r="J13" s="481"/>
      <c r="K13" s="481"/>
      <c r="L13" s="481"/>
      <c r="M13" s="481"/>
    </row>
    <row r="14" spans="2:13" ht="34.799999999999997" customHeight="1" thickBot="1">
      <c r="B14" s="272" t="s">
        <v>43</v>
      </c>
      <c r="C14" s="273" t="s">
        <v>44</v>
      </c>
      <c r="D14" s="228">
        <v>749.2</v>
      </c>
      <c r="E14" s="480">
        <v>7.0999999999999994E-2</v>
      </c>
      <c r="F14" s="228">
        <v>937.5</v>
      </c>
      <c r="G14" s="480">
        <v>8.1000000000000003E-2</v>
      </c>
      <c r="H14" s="226">
        <v>1128</v>
      </c>
      <c r="I14" s="480">
        <v>7.9000000000000001E-2</v>
      </c>
      <c r="J14" s="227">
        <v>1252.7</v>
      </c>
      <c r="K14" s="235">
        <v>8.3000000000000004E-2</v>
      </c>
      <c r="L14" s="227">
        <v>1419.1</v>
      </c>
      <c r="M14" s="235">
        <v>7.8E-2</v>
      </c>
    </row>
    <row r="15" spans="2:13" ht="15.6" thickBot="1">
      <c r="B15" s="272" t="s">
        <v>45</v>
      </c>
      <c r="C15" s="273" t="s">
        <v>46</v>
      </c>
      <c r="D15" s="228">
        <v>277.2</v>
      </c>
      <c r="E15" s="480">
        <v>2.5999999999999999E-2</v>
      </c>
      <c r="F15" s="228">
        <v>354.6</v>
      </c>
      <c r="G15" s="480">
        <v>0.03</v>
      </c>
      <c r="H15" s="228">
        <v>356.4</v>
      </c>
      <c r="I15" s="480">
        <v>2.5000000000000001E-2</v>
      </c>
      <c r="J15" s="214">
        <v>387</v>
      </c>
      <c r="K15" s="235">
        <v>2.5999999999999999E-2</v>
      </c>
      <c r="L15" s="214">
        <v>436</v>
      </c>
      <c r="M15" s="235">
        <v>2.4E-2</v>
      </c>
    </row>
    <row r="16" spans="2:13" ht="25.2" customHeight="1" thickBot="1">
      <c r="B16" s="272" t="s">
        <v>47</v>
      </c>
      <c r="C16" s="273" t="s">
        <v>48</v>
      </c>
      <c r="D16" s="228">
        <v>82.2</v>
      </c>
      <c r="E16" s="480">
        <v>8.0000000000000002E-3</v>
      </c>
      <c r="F16" s="228">
        <v>98.4</v>
      </c>
      <c r="G16" s="480">
        <v>8.0000000000000002E-3</v>
      </c>
      <c r="H16" s="228">
        <v>72.900000000000006</v>
      </c>
      <c r="I16" s="480">
        <v>5.0000000000000001E-3</v>
      </c>
      <c r="J16" s="214">
        <v>77.3</v>
      </c>
      <c r="K16" s="235">
        <v>5.0000000000000001E-3</v>
      </c>
      <c r="L16" s="214">
        <v>126.3</v>
      </c>
      <c r="M16" s="235">
        <v>7.0000000000000001E-3</v>
      </c>
    </row>
    <row r="17" spans="2:13" ht="15.6" thickBot="1">
      <c r="B17" s="272" t="s">
        <v>49</v>
      </c>
      <c r="C17" s="273" t="s">
        <v>50</v>
      </c>
      <c r="D17" s="228">
        <v>148.9</v>
      </c>
      <c r="E17" s="480">
        <v>1.4E-2</v>
      </c>
      <c r="F17" s="228">
        <v>148.80000000000001</v>
      </c>
      <c r="G17" s="480">
        <v>1.2999999999999999E-2</v>
      </c>
      <c r="H17" s="228">
        <v>173.6</v>
      </c>
      <c r="I17" s="480">
        <v>1.2E-2</v>
      </c>
      <c r="J17" s="214">
        <v>229.4</v>
      </c>
      <c r="K17" s="235">
        <v>1.4999999999999999E-2</v>
      </c>
      <c r="L17" s="214">
        <v>246.3</v>
      </c>
      <c r="M17" s="235">
        <v>1.4E-2</v>
      </c>
    </row>
    <row r="18" spans="2:13" ht="25.2" customHeight="1" thickBot="1">
      <c r="B18" s="272" t="s">
        <v>51</v>
      </c>
      <c r="C18" s="273" t="s">
        <v>52</v>
      </c>
      <c r="D18" s="228">
        <v>936.8</v>
      </c>
      <c r="E18" s="480">
        <v>8.8999999999999996E-2</v>
      </c>
      <c r="F18" s="226">
        <v>1040.3</v>
      </c>
      <c r="G18" s="480">
        <v>8.8999999999999996E-2</v>
      </c>
      <c r="H18" s="226">
        <v>1301.4000000000001</v>
      </c>
      <c r="I18" s="480">
        <v>9.0999999999999998E-2</v>
      </c>
      <c r="J18" s="227">
        <v>1387.8</v>
      </c>
      <c r="K18" s="235">
        <v>9.1999999999999998E-2</v>
      </c>
      <c r="L18" s="227">
        <v>1765.3</v>
      </c>
      <c r="M18" s="235">
        <v>9.7000000000000003E-2</v>
      </c>
    </row>
    <row r="19" spans="2:13" ht="15.6" thickBot="1">
      <c r="B19" s="272" t="s">
        <v>53</v>
      </c>
      <c r="C19" s="273" t="s">
        <v>54</v>
      </c>
      <c r="D19" s="228">
        <v>238.6</v>
      </c>
      <c r="E19" s="480">
        <v>2.3E-2</v>
      </c>
      <c r="F19" s="228">
        <v>279.7</v>
      </c>
      <c r="G19" s="480">
        <v>2.4E-2</v>
      </c>
      <c r="H19" s="228">
        <v>56</v>
      </c>
      <c r="I19" s="480">
        <v>4.0000000000000001E-3</v>
      </c>
      <c r="J19" s="214">
        <v>134.9</v>
      </c>
      <c r="K19" s="235">
        <v>8.9999999999999993E-3</v>
      </c>
      <c r="L19" s="214">
        <v>122.8</v>
      </c>
      <c r="M19" s="235">
        <v>7.0000000000000001E-3</v>
      </c>
    </row>
    <row r="20" spans="2:13" ht="31.2" customHeight="1" thickBot="1">
      <c r="B20" s="272" t="s">
        <v>55</v>
      </c>
      <c r="C20" s="273" t="s">
        <v>56</v>
      </c>
      <c r="D20" s="228">
        <v>319.60000000000002</v>
      </c>
      <c r="E20" s="480">
        <v>0.03</v>
      </c>
      <c r="F20" s="228">
        <v>395.4</v>
      </c>
      <c r="G20" s="480">
        <v>3.4000000000000002E-2</v>
      </c>
      <c r="H20" s="228">
        <v>587.70000000000005</v>
      </c>
      <c r="I20" s="480">
        <v>4.1000000000000002E-2</v>
      </c>
      <c r="J20" s="214">
        <v>672.2</v>
      </c>
      <c r="K20" s="235">
        <v>4.4999999999999998E-2</v>
      </c>
      <c r="L20" s="214">
        <v>713.3</v>
      </c>
      <c r="M20" s="235">
        <v>3.9E-2</v>
      </c>
    </row>
    <row r="21" spans="2:13" ht="27.6" customHeight="1" thickBot="1">
      <c r="B21" s="272" t="s">
        <v>57</v>
      </c>
      <c r="C21" s="273" t="s">
        <v>58</v>
      </c>
      <c r="D21" s="228">
        <v>563.29999999999995</v>
      </c>
      <c r="E21" s="480">
        <v>5.3999999999999999E-2</v>
      </c>
      <c r="F21" s="228">
        <v>673.6</v>
      </c>
      <c r="G21" s="480">
        <v>5.8000000000000003E-2</v>
      </c>
      <c r="H21" s="228">
        <v>851.8</v>
      </c>
      <c r="I21" s="480">
        <v>0.06</v>
      </c>
      <c r="J21" s="214">
        <v>956.9</v>
      </c>
      <c r="K21" s="235">
        <v>6.4000000000000001E-2</v>
      </c>
      <c r="L21" s="227">
        <v>1134</v>
      </c>
      <c r="M21" s="235">
        <v>6.2E-2</v>
      </c>
    </row>
    <row r="22" spans="2:13" ht="30.6" customHeight="1" thickBot="1">
      <c r="B22" s="272" t="s">
        <v>59</v>
      </c>
      <c r="C22" s="273" t="s">
        <v>60</v>
      </c>
      <c r="D22" s="226">
        <v>1447.9</v>
      </c>
      <c r="E22" s="480">
        <v>0.13800000000000001</v>
      </c>
      <c r="F22" s="226">
        <v>1438</v>
      </c>
      <c r="G22" s="480">
        <v>0.124</v>
      </c>
      <c r="H22" s="226">
        <v>2119.6999999999998</v>
      </c>
      <c r="I22" s="480">
        <v>0.14899999999999999</v>
      </c>
      <c r="J22" s="227">
        <v>1880.8</v>
      </c>
      <c r="K22" s="235">
        <v>0.125</v>
      </c>
      <c r="L22" s="227">
        <v>2737.9</v>
      </c>
      <c r="M22" s="235">
        <v>0.151</v>
      </c>
    </row>
    <row r="23" spans="2:13" ht="15.6" thickBot="1">
      <c r="B23" s="272" t="s">
        <v>61</v>
      </c>
      <c r="C23" s="273" t="s">
        <v>62</v>
      </c>
      <c r="D23" s="226">
        <v>1025.4000000000001</v>
      </c>
      <c r="E23" s="480">
        <v>9.8000000000000004E-2</v>
      </c>
      <c r="F23" s="228">
        <v>952.3</v>
      </c>
      <c r="G23" s="480">
        <v>8.2000000000000003E-2</v>
      </c>
      <c r="H23" s="226">
        <v>1760.2</v>
      </c>
      <c r="I23" s="480">
        <v>0.124</v>
      </c>
      <c r="J23" s="227">
        <v>1416.7</v>
      </c>
      <c r="K23" s="235">
        <v>9.4E-2</v>
      </c>
      <c r="L23" s="227">
        <v>1905.3</v>
      </c>
      <c r="M23" s="235">
        <v>0.105</v>
      </c>
    </row>
    <row r="24" spans="2:13" ht="15.6" thickBot="1">
      <c r="B24" s="272" t="s">
        <v>63</v>
      </c>
      <c r="C24" s="273" t="s">
        <v>64</v>
      </c>
      <c r="D24" s="228">
        <v>122.1</v>
      </c>
      <c r="E24" s="480">
        <v>1.2E-2</v>
      </c>
      <c r="F24" s="228">
        <v>150.19999999999999</v>
      </c>
      <c r="G24" s="480">
        <v>1.2999999999999999E-2</v>
      </c>
      <c r="H24" s="228">
        <v>226.9</v>
      </c>
      <c r="I24" s="480">
        <v>1.6E-2</v>
      </c>
      <c r="J24" s="214">
        <v>310.5</v>
      </c>
      <c r="K24" s="235">
        <v>2.1000000000000001E-2</v>
      </c>
      <c r="L24" s="214">
        <v>420.8</v>
      </c>
      <c r="M24" s="235">
        <v>2.3E-2</v>
      </c>
    </row>
    <row r="25" spans="2:13" ht="15.6" thickBot="1">
      <c r="B25" s="272" t="s">
        <v>65</v>
      </c>
      <c r="C25" s="273" t="s">
        <v>66</v>
      </c>
      <c r="D25" s="228">
        <v>21</v>
      </c>
      <c r="E25" s="480">
        <v>2E-3</v>
      </c>
      <c r="F25" s="228">
        <v>35.299999999999997</v>
      </c>
      <c r="G25" s="480">
        <v>3.0000000000000001E-3</v>
      </c>
      <c r="H25" s="228">
        <v>21.8</v>
      </c>
      <c r="I25" s="480">
        <v>2E-3</v>
      </c>
      <c r="J25" s="214">
        <v>26.4</v>
      </c>
      <c r="K25" s="235">
        <v>2E-3</v>
      </c>
      <c r="L25" s="214">
        <v>51.7</v>
      </c>
      <c r="M25" s="235">
        <v>3.0000000000000001E-3</v>
      </c>
    </row>
    <row r="26" spans="2:13" ht="15.6" thickBot="1">
      <c r="B26" s="272" t="s">
        <v>67</v>
      </c>
      <c r="C26" s="273" t="s">
        <v>68</v>
      </c>
      <c r="D26" s="228">
        <v>482.6</v>
      </c>
      <c r="E26" s="480">
        <v>4.5999999999999999E-2</v>
      </c>
      <c r="F26" s="228">
        <v>568.70000000000005</v>
      </c>
      <c r="G26" s="480">
        <v>4.9000000000000002E-2</v>
      </c>
      <c r="H26" s="228">
        <v>767.9</v>
      </c>
      <c r="I26" s="480">
        <v>5.3999999999999999E-2</v>
      </c>
      <c r="J26" s="214">
        <v>951.2</v>
      </c>
      <c r="K26" s="235">
        <v>6.3E-2</v>
      </c>
      <c r="L26" s="227">
        <v>1042.2</v>
      </c>
      <c r="M26" s="235">
        <v>5.7000000000000002E-2</v>
      </c>
    </row>
    <row r="27" spans="2:13" ht="34.799999999999997" customHeight="1" thickBot="1">
      <c r="B27" s="272" t="s">
        <v>69</v>
      </c>
      <c r="C27" s="273" t="s">
        <v>70</v>
      </c>
      <c r="D27" s="228">
        <v>17.100000000000001</v>
      </c>
      <c r="E27" s="480">
        <v>2E-3</v>
      </c>
      <c r="F27" s="228">
        <v>21.7</v>
      </c>
      <c r="G27" s="480">
        <v>2E-3</v>
      </c>
      <c r="H27" s="228">
        <v>29.6</v>
      </c>
      <c r="I27" s="480">
        <v>2E-3</v>
      </c>
      <c r="J27" s="214">
        <v>27.5</v>
      </c>
      <c r="K27" s="235">
        <v>2E-3</v>
      </c>
      <c r="L27" s="214">
        <v>34.4</v>
      </c>
      <c r="M27" s="235">
        <v>2E-3</v>
      </c>
    </row>
    <row r="28" spans="2:13" ht="54" customHeight="1" thickBot="1">
      <c r="B28" s="272" t="s">
        <v>71</v>
      </c>
      <c r="C28" s="273" t="s">
        <v>72</v>
      </c>
      <c r="D28" s="228" t="s">
        <v>25</v>
      </c>
      <c r="E28" s="480">
        <v>0</v>
      </c>
      <c r="F28" s="228" t="s">
        <v>25</v>
      </c>
      <c r="G28" s="480">
        <v>0</v>
      </c>
      <c r="H28" s="228" t="s">
        <v>25</v>
      </c>
      <c r="I28" s="480">
        <v>0</v>
      </c>
      <c r="J28" s="214" t="s">
        <v>25</v>
      </c>
      <c r="K28" s="235">
        <v>0</v>
      </c>
      <c r="L28" s="214">
        <v>0</v>
      </c>
      <c r="M28" s="235">
        <v>0</v>
      </c>
    </row>
    <row r="29" spans="2:13" ht="15.6" thickBot="1">
      <c r="B29" s="482"/>
      <c r="C29" s="273" t="s">
        <v>154</v>
      </c>
      <c r="D29" s="228">
        <v>43.3</v>
      </c>
      <c r="E29" s="480">
        <v>4.0000000000000001E-3</v>
      </c>
      <c r="F29" s="228">
        <v>76.900000000000006</v>
      </c>
      <c r="G29" s="480">
        <v>7.0000000000000001E-3</v>
      </c>
      <c r="H29" s="228">
        <v>104.1</v>
      </c>
      <c r="I29" s="480">
        <v>7.0000000000000001E-3</v>
      </c>
      <c r="J29" s="214">
        <v>120.7</v>
      </c>
      <c r="K29" s="235">
        <v>8.0000000000000002E-3</v>
      </c>
      <c r="L29" s="214">
        <v>180.5</v>
      </c>
      <c r="M29" s="235">
        <v>0.01</v>
      </c>
    </row>
    <row r="30" spans="2:13" ht="15.6" thickBot="1">
      <c r="B30" s="482"/>
      <c r="C30" s="270" t="s">
        <v>8</v>
      </c>
      <c r="D30" s="292">
        <v>10487.8</v>
      </c>
      <c r="E30" s="483">
        <v>1</v>
      </c>
      <c r="F30" s="292">
        <v>11630.7</v>
      </c>
      <c r="G30" s="483">
        <v>1</v>
      </c>
      <c r="H30" s="292">
        <v>14229.2</v>
      </c>
      <c r="I30" s="483">
        <v>1</v>
      </c>
      <c r="J30" s="229">
        <v>15022.2</v>
      </c>
      <c r="K30" s="484">
        <v>1</v>
      </c>
      <c r="L30" s="229">
        <v>18145.3</v>
      </c>
      <c r="M30" s="484">
        <v>1</v>
      </c>
    </row>
    <row r="32" spans="2:13" ht="15.6">
      <c r="E32" s="10"/>
      <c r="F32" s="10"/>
    </row>
    <row r="33" spans="5:6" ht="15.6">
      <c r="E33" s="445" t="s">
        <v>403</v>
      </c>
      <c r="F33" s="10"/>
    </row>
    <row r="34" spans="5:6" ht="15.6">
      <c r="E34" s="10"/>
      <c r="F34" s="10"/>
    </row>
  </sheetData>
  <mergeCells count="5">
    <mergeCell ref="D4:E4"/>
    <mergeCell ref="F4:G4"/>
    <mergeCell ref="H4:I4"/>
    <mergeCell ref="J4:K4"/>
    <mergeCell ref="L4:M4"/>
  </mergeCells>
  <hyperlinks>
    <hyperlink ref="E33" location="Contents!A1" display="BACK TO CONTENTS" xr:uid="{C720FE02-24F1-4E23-A4BB-C93DB26A8810}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1AC0D-47BB-4A6E-A5EE-ABC4F172E2B9}">
  <sheetPr>
    <tabColor rgb="FFC00000"/>
  </sheetPr>
  <dimension ref="B3:G25"/>
  <sheetViews>
    <sheetView showGridLines="0" workbookViewId="0">
      <selection activeCell="H11" sqref="H11"/>
    </sheetView>
  </sheetViews>
  <sheetFormatPr defaultColWidth="8.88671875" defaultRowHeight="15"/>
  <cols>
    <col min="1" max="1" width="8.88671875" style="3"/>
    <col min="2" max="2" width="40.44140625" style="3" customWidth="1"/>
    <col min="3" max="3" width="20.33203125" style="3" customWidth="1"/>
    <col min="4" max="4" width="19.44140625" style="3" customWidth="1"/>
    <col min="5" max="5" width="14.5546875" style="3" customWidth="1"/>
    <col min="6" max="6" width="16.5546875" style="3" customWidth="1"/>
    <col min="7" max="7" width="15.88671875" style="3" customWidth="1"/>
    <col min="8" max="16384" width="8.88671875" style="3"/>
  </cols>
  <sheetData>
    <row r="3" spans="2:7" ht="16.2" thickBot="1">
      <c r="B3" s="7" t="s">
        <v>557</v>
      </c>
    </row>
    <row r="4" spans="2:7" ht="37.950000000000003" customHeight="1" thickBot="1">
      <c r="B4" s="258" t="s">
        <v>162</v>
      </c>
      <c r="C4" s="225">
        <v>2018</v>
      </c>
      <c r="D4" s="225">
        <v>2019</v>
      </c>
      <c r="E4" s="225">
        <v>2020</v>
      </c>
      <c r="F4" s="225">
        <v>2021</v>
      </c>
      <c r="G4" s="225">
        <v>2022</v>
      </c>
    </row>
    <row r="5" spans="2:7" ht="15.6" thickBot="1">
      <c r="B5" s="69" t="s">
        <v>163</v>
      </c>
      <c r="C5" s="255">
        <v>0.68500000000000005</v>
      </c>
      <c r="D5" s="256">
        <v>0.66</v>
      </c>
      <c r="E5" s="256">
        <v>0.66200000000000003</v>
      </c>
      <c r="F5" s="246"/>
      <c r="G5" s="246"/>
    </row>
    <row r="6" spans="2:7" ht="15.6" thickBot="1">
      <c r="B6" s="69" t="s">
        <v>164</v>
      </c>
      <c r="C6" s="255">
        <v>3.6999999999999998E-2</v>
      </c>
      <c r="D6" s="256">
        <v>4.3999999999999997E-2</v>
      </c>
      <c r="E6" s="256">
        <v>5.0999999999999997E-2</v>
      </c>
      <c r="F6" s="246"/>
      <c r="G6" s="246"/>
    </row>
    <row r="7" spans="2:7" ht="15.6" thickBot="1">
      <c r="B7" s="69" t="s">
        <v>165</v>
      </c>
      <c r="C7" s="255">
        <v>6.3E-2</v>
      </c>
      <c r="D7" s="256">
        <v>6.9000000000000006E-2</v>
      </c>
      <c r="E7" s="256">
        <v>6.6000000000000003E-2</v>
      </c>
      <c r="F7" s="246"/>
      <c r="G7" s="246"/>
    </row>
    <row r="8" spans="2:7" ht="15.6" thickBot="1">
      <c r="B8" s="69" t="s">
        <v>166</v>
      </c>
      <c r="C8" s="255">
        <v>0.215</v>
      </c>
      <c r="D8" s="256">
        <v>0.22700000000000001</v>
      </c>
      <c r="E8" s="256">
        <v>0.221</v>
      </c>
      <c r="F8" s="246"/>
      <c r="G8" s="246"/>
    </row>
    <row r="9" spans="2:7" ht="15.6" thickBot="1">
      <c r="B9" s="58"/>
      <c r="C9" s="257"/>
      <c r="D9" s="257"/>
      <c r="E9" s="257"/>
      <c r="F9" s="257"/>
      <c r="G9" s="257"/>
    </row>
    <row r="10" spans="2:7" ht="15.6" thickBot="1">
      <c r="B10" s="69" t="s">
        <v>167</v>
      </c>
      <c r="C10" s="246"/>
      <c r="D10" s="246"/>
      <c r="E10" s="246"/>
      <c r="F10" s="255">
        <v>0.61199999999999999</v>
      </c>
      <c r="G10" s="246"/>
    </row>
    <row r="11" spans="2:7" ht="15.6" thickBot="1">
      <c r="B11" s="69" t="s">
        <v>168</v>
      </c>
      <c r="C11" s="246"/>
      <c r="D11" s="246"/>
      <c r="E11" s="246"/>
      <c r="F11" s="255">
        <v>4.8000000000000001E-2</v>
      </c>
      <c r="G11" s="246"/>
    </row>
    <row r="12" spans="2:7" ht="15.6" thickBot="1">
      <c r="B12" s="69" t="s">
        <v>169</v>
      </c>
      <c r="C12" s="246"/>
      <c r="D12" s="246"/>
      <c r="E12" s="246"/>
      <c r="F12" s="255">
        <v>7.5999999999999998E-2</v>
      </c>
      <c r="G12" s="246"/>
    </row>
    <row r="13" spans="2:7" ht="15.6" thickBot="1">
      <c r="B13" s="69" t="s">
        <v>170</v>
      </c>
      <c r="C13" s="246"/>
      <c r="D13" s="246"/>
      <c r="E13" s="246"/>
      <c r="F13" s="255">
        <v>0.26400000000000001</v>
      </c>
      <c r="G13" s="246"/>
    </row>
    <row r="14" spans="2:7" ht="15.6" thickBot="1">
      <c r="B14" s="58"/>
      <c r="C14" s="257"/>
      <c r="D14" s="257"/>
      <c r="E14" s="257"/>
      <c r="F14" s="257"/>
      <c r="G14" s="257"/>
    </row>
    <row r="15" spans="2:7" ht="15.6" thickBot="1">
      <c r="B15" s="69" t="s">
        <v>417</v>
      </c>
      <c r="C15" s="246"/>
      <c r="D15" s="246"/>
      <c r="E15" s="246"/>
      <c r="F15" s="246"/>
      <c r="G15" s="255">
        <v>0.59399999999999997</v>
      </c>
    </row>
    <row r="16" spans="2:7" ht="15.6" thickBot="1">
      <c r="B16" s="69" t="s">
        <v>418</v>
      </c>
      <c r="C16" s="246"/>
      <c r="D16" s="246"/>
      <c r="E16" s="246"/>
      <c r="F16" s="246"/>
      <c r="G16" s="255">
        <v>1.7999999999999999E-2</v>
      </c>
    </row>
    <row r="17" spans="2:7" ht="15.6" thickBot="1">
      <c r="B17" s="69" t="s">
        <v>419</v>
      </c>
      <c r="C17" s="246"/>
      <c r="D17" s="246"/>
      <c r="E17" s="246"/>
      <c r="F17" s="246"/>
      <c r="G17" s="255">
        <v>8.8999999999999996E-2</v>
      </c>
    </row>
    <row r="18" spans="2:7" ht="15.6" thickBot="1">
      <c r="B18" s="69" t="s">
        <v>420</v>
      </c>
      <c r="C18" s="246"/>
      <c r="D18" s="246"/>
      <c r="E18" s="246"/>
      <c r="F18" s="246"/>
      <c r="G18" s="255">
        <v>0.29899999999999999</v>
      </c>
    </row>
    <row r="19" spans="2:7" ht="15.6" thickBot="1">
      <c r="B19" s="58"/>
      <c r="C19" s="257"/>
      <c r="D19" s="257"/>
      <c r="E19" s="257"/>
      <c r="F19" s="257"/>
      <c r="G19" s="257"/>
    </row>
    <row r="20" spans="2:7" ht="15.6" thickBot="1">
      <c r="B20" s="70" t="s">
        <v>8</v>
      </c>
      <c r="C20" s="242">
        <v>1</v>
      </c>
      <c r="D20" s="242">
        <v>1</v>
      </c>
      <c r="E20" s="242">
        <v>1</v>
      </c>
      <c r="F20" s="242">
        <v>1</v>
      </c>
      <c r="G20" s="242">
        <v>1</v>
      </c>
    </row>
    <row r="21" spans="2:7" ht="15.6">
      <c r="B21"/>
      <c r="C21"/>
      <c r="D21"/>
      <c r="E21"/>
      <c r="F21"/>
      <c r="G21"/>
    </row>
    <row r="22" spans="2:7" ht="15.6">
      <c r="B22"/>
      <c r="C22"/>
      <c r="D22"/>
      <c r="E22"/>
      <c r="F22"/>
      <c r="G22"/>
    </row>
    <row r="23" spans="2:7" ht="15.6">
      <c r="B23" s="197" t="s">
        <v>171</v>
      </c>
      <c r="C23"/>
      <c r="D23"/>
      <c r="E23"/>
      <c r="F23"/>
      <c r="G23"/>
    </row>
    <row r="25" spans="2:7" ht="15.6">
      <c r="C25" s="12" t="s">
        <v>403</v>
      </c>
    </row>
  </sheetData>
  <hyperlinks>
    <hyperlink ref="B4" location="_ftn1" display="_ftn1" xr:uid="{8A8B6128-1D63-4885-B3FA-1478063ECF15}"/>
    <hyperlink ref="B23" location="_ftnref1" display="_ftnref1" xr:uid="{EDDAFE76-2D96-40B2-8A2D-2D7E3D7EF66F}"/>
    <hyperlink ref="C25" location="Contents!A1" display="BACK TO CONTENTS" xr:uid="{0FA79057-4D26-4FDC-BFD9-D27BB1B0B5E0}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217D1-8713-487B-A0B8-24AB7008483B}">
  <sheetPr>
    <tabColor rgb="FFC00000"/>
  </sheetPr>
  <dimension ref="C4:H23"/>
  <sheetViews>
    <sheetView showGridLines="0" workbookViewId="0">
      <selection activeCell="J7" sqref="J7"/>
    </sheetView>
  </sheetViews>
  <sheetFormatPr defaultColWidth="8.88671875" defaultRowHeight="15"/>
  <cols>
    <col min="1" max="2" width="8.88671875" style="3"/>
    <col min="3" max="3" width="21.5546875" style="3" bestFit="1" customWidth="1"/>
    <col min="4" max="8" width="10.6640625" style="3" bestFit="1" customWidth="1"/>
    <col min="9" max="16384" width="8.88671875" style="3"/>
  </cols>
  <sheetData>
    <row r="4" spans="3:8" ht="16.2" thickBot="1">
      <c r="C4" s="7" t="s">
        <v>558</v>
      </c>
    </row>
    <row r="5" spans="3:8" ht="15.6" thickBot="1">
      <c r="C5" s="170" t="s">
        <v>476</v>
      </c>
      <c r="D5" s="117">
        <v>2018</v>
      </c>
      <c r="E5" s="117">
        <v>2019</v>
      </c>
      <c r="F5" s="117">
        <v>2020</v>
      </c>
      <c r="G5" s="117">
        <v>2021</v>
      </c>
      <c r="H5" s="117">
        <v>2022</v>
      </c>
    </row>
    <row r="6" spans="3:8" ht="15.6" thickBot="1">
      <c r="C6" s="69" t="s">
        <v>172</v>
      </c>
      <c r="D6" s="430">
        <v>5320.7</v>
      </c>
      <c r="E6" s="429">
        <v>5647</v>
      </c>
      <c r="F6" s="429">
        <v>5117.1000000000004</v>
      </c>
      <c r="G6" s="528"/>
      <c r="H6" s="528"/>
    </row>
    <row r="7" spans="3:8" ht="15.6" thickBot="1">
      <c r="C7" s="69" t="s">
        <v>164</v>
      </c>
      <c r="D7" s="430">
        <v>1182.2</v>
      </c>
      <c r="E7" s="429">
        <v>1370.4</v>
      </c>
      <c r="F7" s="429">
        <v>1608.5</v>
      </c>
      <c r="G7" s="528"/>
      <c r="H7" s="528"/>
    </row>
    <row r="8" spans="3:8" ht="15.6" thickBot="1">
      <c r="C8" s="69" t="s">
        <v>165</v>
      </c>
      <c r="D8" s="430">
        <v>2598.4</v>
      </c>
      <c r="E8" s="429">
        <v>2759.5</v>
      </c>
      <c r="F8" s="429">
        <v>2819.2</v>
      </c>
      <c r="G8" s="528"/>
      <c r="H8" s="528"/>
    </row>
    <row r="9" spans="3:8" ht="15.6" thickBot="1">
      <c r="C9" s="69" t="s">
        <v>166</v>
      </c>
      <c r="D9" s="430">
        <v>43689.1</v>
      </c>
      <c r="E9" s="429">
        <v>43876.5</v>
      </c>
      <c r="F9" s="429">
        <v>56049.9</v>
      </c>
      <c r="G9" s="528"/>
      <c r="H9" s="528"/>
    </row>
    <row r="10" spans="3:8" ht="15.6" thickBot="1">
      <c r="C10" s="238"/>
      <c r="D10" s="529"/>
      <c r="E10" s="529"/>
      <c r="F10" s="529"/>
      <c r="G10" s="529"/>
      <c r="H10" s="529"/>
    </row>
    <row r="11" spans="3:8" ht="15.6" thickBot="1">
      <c r="C11" s="69" t="s">
        <v>375</v>
      </c>
      <c r="D11" s="528"/>
      <c r="E11" s="528"/>
      <c r="F11" s="528"/>
      <c r="G11" s="430">
        <v>6845.2</v>
      </c>
      <c r="H11" s="528"/>
    </row>
    <row r="12" spans="3:8" ht="15.6" thickBot="1">
      <c r="C12" s="69" t="s">
        <v>376</v>
      </c>
      <c r="D12" s="528"/>
      <c r="E12" s="528"/>
      <c r="F12" s="528"/>
      <c r="G12" s="430">
        <v>1409</v>
      </c>
      <c r="H12" s="528"/>
    </row>
    <row r="13" spans="3:8" ht="15.6" thickBot="1">
      <c r="C13" s="69" t="s">
        <v>377</v>
      </c>
      <c r="D13" s="528"/>
      <c r="E13" s="528"/>
      <c r="F13" s="528"/>
      <c r="G13" s="430">
        <v>3025.2</v>
      </c>
      <c r="H13" s="528"/>
    </row>
    <row r="14" spans="3:8" ht="15.6" thickBot="1">
      <c r="C14" s="69" t="s">
        <v>378</v>
      </c>
      <c r="D14" s="528"/>
      <c r="E14" s="528"/>
      <c r="F14" s="528"/>
      <c r="G14" s="430">
        <v>55032.9</v>
      </c>
      <c r="H14" s="528"/>
    </row>
    <row r="15" spans="3:8" ht="15.6" thickBot="1">
      <c r="C15" s="238"/>
      <c r="D15" s="529"/>
      <c r="E15" s="529"/>
      <c r="F15" s="529"/>
      <c r="G15" s="529"/>
      <c r="H15" s="529"/>
    </row>
    <row r="16" spans="3:8" ht="15.6" thickBot="1">
      <c r="C16" s="69" t="s">
        <v>417</v>
      </c>
      <c r="D16" s="528"/>
      <c r="E16" s="528"/>
      <c r="F16" s="528"/>
      <c r="G16" s="528"/>
      <c r="H16" s="430">
        <v>8363.6</v>
      </c>
    </row>
    <row r="17" spans="3:8" ht="15.6" thickBot="1">
      <c r="C17" s="69" t="s">
        <v>418</v>
      </c>
      <c r="D17" s="528"/>
      <c r="E17" s="528"/>
      <c r="F17" s="528"/>
      <c r="G17" s="528"/>
      <c r="H17" s="430">
        <v>585.6</v>
      </c>
    </row>
    <row r="18" spans="3:8" ht="15.6" thickBot="1">
      <c r="C18" s="69" t="s">
        <v>419</v>
      </c>
      <c r="D18" s="528"/>
      <c r="E18" s="528"/>
      <c r="F18" s="528"/>
      <c r="G18" s="528"/>
      <c r="H18" s="430">
        <v>3396.7</v>
      </c>
    </row>
    <row r="19" spans="3:8" ht="15.6" thickBot="1">
      <c r="C19" s="69" t="s">
        <v>420</v>
      </c>
      <c r="D19" s="528"/>
      <c r="E19" s="528"/>
      <c r="F19" s="528"/>
      <c r="G19" s="528"/>
      <c r="H19" s="430">
        <v>61535.9</v>
      </c>
    </row>
    <row r="20" spans="3:8" ht="15.6" thickBot="1">
      <c r="C20" s="51" t="s">
        <v>173</v>
      </c>
      <c r="D20" s="469">
        <v>52790.400000000001</v>
      </c>
      <c r="E20" s="469">
        <v>53653.3</v>
      </c>
      <c r="F20" s="469">
        <v>65594.7</v>
      </c>
      <c r="G20" s="469">
        <v>66312.3</v>
      </c>
      <c r="H20" s="469">
        <v>73881.8</v>
      </c>
    </row>
    <row r="23" spans="3:8" ht="15.6">
      <c r="D23" s="12" t="s">
        <v>403</v>
      </c>
    </row>
  </sheetData>
  <hyperlinks>
    <hyperlink ref="D23" location="Contents!A1" display="BACK TO CONTENTS" xr:uid="{40E36D06-44E2-4902-A665-1801610EA940}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BE6C0-148E-4BD8-99C6-67A1A2A55A33}">
  <sheetPr>
    <tabColor rgb="FFC00000"/>
  </sheetPr>
  <dimension ref="C3:N35"/>
  <sheetViews>
    <sheetView showGridLines="0" topLeftCell="A25" workbookViewId="0">
      <selection activeCell="J36" sqref="J36"/>
    </sheetView>
  </sheetViews>
  <sheetFormatPr defaultColWidth="8.88671875" defaultRowHeight="15"/>
  <cols>
    <col min="1" max="3" width="8.88671875" style="3"/>
    <col min="4" max="4" width="33.33203125" style="3" customWidth="1"/>
    <col min="5" max="5" width="9.21875" style="3" bestFit="1" customWidth="1"/>
    <col min="6" max="6" width="8.88671875" style="3"/>
    <col min="7" max="7" width="9.21875" style="3" bestFit="1" customWidth="1"/>
    <col min="8" max="8" width="8.88671875" style="3"/>
    <col min="9" max="9" width="9.21875" style="3" bestFit="1" customWidth="1"/>
    <col min="10" max="10" width="8.88671875" style="3"/>
    <col min="11" max="11" width="11.6640625" style="3" customWidth="1"/>
    <col min="12" max="12" width="8.88671875" style="3"/>
    <col min="13" max="13" width="14" style="3" customWidth="1"/>
    <col min="14" max="14" width="13" style="3" customWidth="1"/>
    <col min="15" max="16384" width="8.88671875" style="3"/>
  </cols>
  <sheetData>
    <row r="3" spans="3:14" ht="16.2" thickBot="1">
      <c r="C3" s="7" t="s">
        <v>564</v>
      </c>
    </row>
    <row r="4" spans="3:14" ht="15.6" thickBot="1">
      <c r="C4" s="617" t="s">
        <v>151</v>
      </c>
      <c r="D4" s="60" t="s">
        <v>27</v>
      </c>
      <c r="E4" s="641">
        <v>2018</v>
      </c>
      <c r="F4" s="642"/>
      <c r="G4" s="641">
        <v>2019</v>
      </c>
      <c r="H4" s="642"/>
      <c r="I4" s="641">
        <v>2020</v>
      </c>
      <c r="J4" s="642"/>
      <c r="K4" s="641">
        <v>2021</v>
      </c>
      <c r="L4" s="642"/>
      <c r="M4" s="641">
        <v>2022</v>
      </c>
      <c r="N4" s="642"/>
    </row>
    <row r="5" spans="3:14" ht="40.200000000000003" thickBot="1">
      <c r="C5" s="619"/>
      <c r="D5" s="144" t="s">
        <v>81</v>
      </c>
      <c r="E5" s="144" t="s">
        <v>559</v>
      </c>
      <c r="F5" s="144" t="s">
        <v>560</v>
      </c>
      <c r="G5" s="144" t="s">
        <v>559</v>
      </c>
      <c r="H5" s="144" t="s">
        <v>560</v>
      </c>
      <c r="I5" s="144" t="s">
        <v>559</v>
      </c>
      <c r="J5" s="144" t="s">
        <v>560</v>
      </c>
      <c r="K5" s="144" t="s">
        <v>559</v>
      </c>
      <c r="L5" s="144" t="s">
        <v>560</v>
      </c>
      <c r="M5" s="144" t="s">
        <v>559</v>
      </c>
      <c r="N5" s="144" t="s">
        <v>560</v>
      </c>
    </row>
    <row r="6" spans="3:14" ht="27" customHeight="1" thickBot="1">
      <c r="C6" s="264" t="s">
        <v>29</v>
      </c>
      <c r="D6" s="265" t="s">
        <v>30</v>
      </c>
      <c r="E6" s="429">
        <v>102.6</v>
      </c>
      <c r="F6" s="492">
        <v>1.7000000000000001E-2</v>
      </c>
      <c r="G6" s="429">
        <v>110.5</v>
      </c>
      <c r="H6" s="492">
        <v>1.4E-2</v>
      </c>
      <c r="I6" s="429">
        <v>148.5</v>
      </c>
      <c r="J6" s="492">
        <v>1.6E-2</v>
      </c>
      <c r="K6" s="430">
        <v>235</v>
      </c>
      <c r="L6" s="470">
        <v>1.2E-2</v>
      </c>
      <c r="M6" s="430">
        <v>462.7</v>
      </c>
      <c r="N6" s="470">
        <v>2.1999999999999999E-2</v>
      </c>
    </row>
    <row r="7" spans="3:14" ht="15.6" thickBot="1">
      <c r="C7" s="264" t="s">
        <v>31</v>
      </c>
      <c r="D7" s="265" t="s">
        <v>82</v>
      </c>
      <c r="E7" s="429">
        <v>2645.7</v>
      </c>
      <c r="F7" s="492">
        <v>0.42799999999999999</v>
      </c>
      <c r="G7" s="429">
        <v>3147</v>
      </c>
      <c r="H7" s="492">
        <v>0.40699999999999997</v>
      </c>
      <c r="I7" s="429">
        <v>5246.4</v>
      </c>
      <c r="J7" s="492">
        <v>0.55200000000000005</v>
      </c>
      <c r="K7" s="430">
        <v>12685</v>
      </c>
      <c r="L7" s="470">
        <v>0.65</v>
      </c>
      <c r="M7" s="430">
        <v>12211.4</v>
      </c>
      <c r="N7" s="470">
        <v>0.57999999999999996</v>
      </c>
    </row>
    <row r="8" spans="3:14" ht="15.6" thickBot="1">
      <c r="C8" s="464"/>
      <c r="D8" s="144" t="s">
        <v>83</v>
      </c>
      <c r="E8" s="489"/>
      <c r="F8" s="491"/>
      <c r="G8" s="489"/>
      <c r="H8" s="491"/>
      <c r="I8" s="489"/>
      <c r="J8" s="491"/>
      <c r="K8" s="489"/>
      <c r="L8" s="491"/>
      <c r="M8" s="489"/>
      <c r="N8" s="491"/>
    </row>
    <row r="9" spans="3:14" ht="15.6" thickBot="1">
      <c r="C9" s="264" t="s">
        <v>34</v>
      </c>
      <c r="D9" s="265" t="s">
        <v>35</v>
      </c>
      <c r="E9" s="429">
        <v>285.2</v>
      </c>
      <c r="F9" s="492">
        <v>4.5999999999999999E-2</v>
      </c>
      <c r="G9" s="429">
        <v>569.9</v>
      </c>
      <c r="H9" s="492">
        <v>7.3999999999999996E-2</v>
      </c>
      <c r="I9" s="429">
        <v>474.9</v>
      </c>
      <c r="J9" s="492">
        <v>0.05</v>
      </c>
      <c r="K9" s="430">
        <v>733.1</v>
      </c>
      <c r="L9" s="470">
        <v>3.7999999999999999E-2</v>
      </c>
      <c r="M9" s="430">
        <v>782.9</v>
      </c>
      <c r="N9" s="470">
        <v>3.6999999999999998E-2</v>
      </c>
    </row>
    <row r="10" spans="3:14" ht="27" thickBot="1">
      <c r="C10" s="264" t="s">
        <v>36</v>
      </c>
      <c r="D10" s="265" t="s">
        <v>37</v>
      </c>
      <c r="E10" s="429">
        <v>101.9</v>
      </c>
      <c r="F10" s="492">
        <v>1.6E-2</v>
      </c>
      <c r="G10" s="429">
        <v>354.3</v>
      </c>
      <c r="H10" s="492">
        <v>4.5999999999999999E-2</v>
      </c>
      <c r="I10" s="429">
        <v>286.39999999999998</v>
      </c>
      <c r="J10" s="492">
        <v>0.03</v>
      </c>
      <c r="K10" s="430">
        <v>703.8</v>
      </c>
      <c r="L10" s="470">
        <v>3.5999999999999997E-2</v>
      </c>
      <c r="M10" s="430">
        <v>729.1</v>
      </c>
      <c r="N10" s="470">
        <v>3.5000000000000003E-2</v>
      </c>
    </row>
    <row r="11" spans="3:14" ht="15.6" thickBot="1">
      <c r="C11" s="264" t="s">
        <v>38</v>
      </c>
      <c r="D11" s="265" t="s">
        <v>561</v>
      </c>
      <c r="E11" s="429">
        <v>1.4</v>
      </c>
      <c r="F11" s="492">
        <v>0</v>
      </c>
      <c r="G11" s="429">
        <v>2.8</v>
      </c>
      <c r="H11" s="492">
        <v>0</v>
      </c>
      <c r="I11" s="429">
        <v>1.8</v>
      </c>
      <c r="J11" s="492">
        <v>0</v>
      </c>
      <c r="K11" s="430">
        <v>29.2</v>
      </c>
      <c r="L11" s="470">
        <v>1E-3</v>
      </c>
      <c r="M11" s="430">
        <v>3.5</v>
      </c>
      <c r="N11" s="470">
        <v>0</v>
      </c>
    </row>
    <row r="12" spans="3:14" ht="15.6" thickBot="1">
      <c r="C12" s="264" t="s">
        <v>40</v>
      </c>
      <c r="D12" s="265" t="s">
        <v>41</v>
      </c>
      <c r="E12" s="429">
        <v>134</v>
      </c>
      <c r="F12" s="492">
        <v>2.1999999999999999E-2</v>
      </c>
      <c r="G12" s="429">
        <v>254.7</v>
      </c>
      <c r="H12" s="492">
        <v>3.3000000000000002E-2</v>
      </c>
      <c r="I12" s="429">
        <v>262</v>
      </c>
      <c r="J12" s="492">
        <v>2.8000000000000001E-2</v>
      </c>
      <c r="K12" s="430">
        <v>462.3</v>
      </c>
      <c r="L12" s="470">
        <v>2.4E-2</v>
      </c>
      <c r="M12" s="430">
        <v>355.3</v>
      </c>
      <c r="N12" s="470">
        <v>1.7000000000000001E-2</v>
      </c>
    </row>
    <row r="13" spans="3:14" ht="15.6" thickBot="1">
      <c r="C13" s="464"/>
      <c r="D13" s="144" t="s">
        <v>85</v>
      </c>
      <c r="E13" s="489"/>
      <c r="F13" s="491"/>
      <c r="G13" s="489"/>
      <c r="H13" s="491"/>
      <c r="I13" s="489"/>
      <c r="J13" s="491"/>
      <c r="K13" s="489"/>
      <c r="L13" s="491"/>
      <c r="M13" s="489"/>
      <c r="N13" s="491"/>
    </row>
    <row r="14" spans="3:14" ht="27" thickBot="1">
      <c r="C14" s="264" t="s">
        <v>43</v>
      </c>
      <c r="D14" s="265" t="s">
        <v>44</v>
      </c>
      <c r="E14" s="429">
        <v>592.4</v>
      </c>
      <c r="F14" s="492">
        <v>9.6000000000000002E-2</v>
      </c>
      <c r="G14" s="429">
        <v>946.3</v>
      </c>
      <c r="H14" s="492">
        <v>0.122</v>
      </c>
      <c r="I14" s="429">
        <v>760.4</v>
      </c>
      <c r="J14" s="492">
        <v>0.08</v>
      </c>
      <c r="K14" s="430">
        <v>1149.3</v>
      </c>
      <c r="L14" s="470">
        <v>5.8999999999999997E-2</v>
      </c>
      <c r="M14" s="430">
        <v>1347.2</v>
      </c>
      <c r="N14" s="470">
        <v>6.4000000000000001E-2</v>
      </c>
    </row>
    <row r="15" spans="3:14" ht="15.6" thickBot="1">
      <c r="C15" s="264" t="s">
        <v>45</v>
      </c>
      <c r="D15" s="265" t="s">
        <v>46</v>
      </c>
      <c r="E15" s="429">
        <v>164.6</v>
      </c>
      <c r="F15" s="492">
        <v>2.7E-2</v>
      </c>
      <c r="G15" s="429">
        <v>147.19999999999999</v>
      </c>
      <c r="H15" s="492">
        <v>1.9E-2</v>
      </c>
      <c r="I15" s="429">
        <v>110.9</v>
      </c>
      <c r="J15" s="492">
        <v>1.2E-2</v>
      </c>
      <c r="K15" s="430">
        <v>163.6</v>
      </c>
      <c r="L15" s="470">
        <v>8.0000000000000002E-3</v>
      </c>
      <c r="M15" s="430">
        <v>158.19999999999999</v>
      </c>
      <c r="N15" s="470">
        <v>8.0000000000000002E-3</v>
      </c>
    </row>
    <row r="16" spans="3:14" ht="15.6" thickBot="1">
      <c r="C16" s="264" t="s">
        <v>47</v>
      </c>
      <c r="D16" s="265" t="s">
        <v>562</v>
      </c>
      <c r="E16" s="429">
        <v>35.4</v>
      </c>
      <c r="F16" s="492">
        <v>6.0000000000000001E-3</v>
      </c>
      <c r="G16" s="429">
        <v>74.7</v>
      </c>
      <c r="H16" s="492">
        <v>0.01</v>
      </c>
      <c r="I16" s="429">
        <v>36.9</v>
      </c>
      <c r="J16" s="492">
        <v>4.0000000000000001E-3</v>
      </c>
      <c r="K16" s="430">
        <v>26.4</v>
      </c>
      <c r="L16" s="470">
        <v>1E-3</v>
      </c>
      <c r="M16" s="430">
        <v>32.1</v>
      </c>
      <c r="N16" s="470">
        <v>2E-3</v>
      </c>
    </row>
    <row r="17" spans="3:14" ht="15.6" thickBot="1">
      <c r="C17" s="264" t="s">
        <v>49</v>
      </c>
      <c r="D17" s="265" t="s">
        <v>50</v>
      </c>
      <c r="E17" s="429">
        <v>220.2</v>
      </c>
      <c r="F17" s="492">
        <v>3.5999999999999997E-2</v>
      </c>
      <c r="G17" s="429">
        <v>226.7</v>
      </c>
      <c r="H17" s="492">
        <v>2.9000000000000001E-2</v>
      </c>
      <c r="I17" s="429">
        <v>299.89999999999998</v>
      </c>
      <c r="J17" s="492">
        <v>3.2000000000000001E-2</v>
      </c>
      <c r="K17" s="430">
        <v>294.5</v>
      </c>
      <c r="L17" s="470">
        <v>1.4999999999999999E-2</v>
      </c>
      <c r="M17" s="430">
        <v>504.3</v>
      </c>
      <c r="N17" s="470">
        <v>2.4E-2</v>
      </c>
    </row>
    <row r="18" spans="3:14" ht="15.6" thickBot="1">
      <c r="C18" s="264" t="s">
        <v>51</v>
      </c>
      <c r="D18" s="265" t="s">
        <v>52</v>
      </c>
      <c r="E18" s="429">
        <v>1096.7</v>
      </c>
      <c r="F18" s="492">
        <v>0.17699999999999999</v>
      </c>
      <c r="G18" s="429">
        <v>1077.7</v>
      </c>
      <c r="H18" s="492">
        <v>0.13900000000000001</v>
      </c>
      <c r="I18" s="429">
        <v>1039.2</v>
      </c>
      <c r="J18" s="492">
        <v>0.109</v>
      </c>
      <c r="K18" s="430">
        <v>1609.8</v>
      </c>
      <c r="L18" s="470">
        <v>8.2000000000000003E-2</v>
      </c>
      <c r="M18" s="430">
        <v>2651.2</v>
      </c>
      <c r="N18" s="470">
        <v>0.126</v>
      </c>
    </row>
    <row r="19" spans="3:14" ht="15.6" thickBot="1">
      <c r="C19" s="264" t="s">
        <v>53</v>
      </c>
      <c r="D19" s="265" t="s">
        <v>54</v>
      </c>
      <c r="E19" s="429">
        <v>17</v>
      </c>
      <c r="F19" s="492">
        <v>3.0000000000000001E-3</v>
      </c>
      <c r="G19" s="429">
        <v>26</v>
      </c>
      <c r="H19" s="492">
        <v>3.0000000000000001E-3</v>
      </c>
      <c r="I19" s="429">
        <v>22.8</v>
      </c>
      <c r="J19" s="492">
        <v>2E-3</v>
      </c>
      <c r="K19" s="430">
        <v>38.4</v>
      </c>
      <c r="L19" s="470">
        <v>2E-3</v>
      </c>
      <c r="M19" s="430">
        <v>82.3</v>
      </c>
      <c r="N19" s="470">
        <v>4.0000000000000001E-3</v>
      </c>
    </row>
    <row r="20" spans="3:14" ht="27" thickBot="1">
      <c r="C20" s="264" t="s">
        <v>55</v>
      </c>
      <c r="D20" s="265" t="s">
        <v>56</v>
      </c>
      <c r="E20" s="429">
        <v>126.9</v>
      </c>
      <c r="F20" s="492">
        <v>2.1000000000000001E-2</v>
      </c>
      <c r="G20" s="429">
        <v>152.30000000000001</v>
      </c>
      <c r="H20" s="492">
        <v>0.02</v>
      </c>
      <c r="I20" s="429">
        <v>179.1</v>
      </c>
      <c r="J20" s="492">
        <v>1.9E-2</v>
      </c>
      <c r="K20" s="430">
        <v>423.2</v>
      </c>
      <c r="L20" s="470">
        <v>2.1999999999999999E-2</v>
      </c>
      <c r="M20" s="430">
        <v>624</v>
      </c>
      <c r="N20" s="470">
        <v>0.03</v>
      </c>
    </row>
    <row r="21" spans="3:14" ht="27" thickBot="1">
      <c r="C21" s="264" t="s">
        <v>57</v>
      </c>
      <c r="D21" s="265" t="s">
        <v>58</v>
      </c>
      <c r="E21" s="429">
        <v>492.6</v>
      </c>
      <c r="F21" s="492">
        <v>0.08</v>
      </c>
      <c r="G21" s="429">
        <v>419.8</v>
      </c>
      <c r="H21" s="492">
        <v>5.3999999999999999E-2</v>
      </c>
      <c r="I21" s="429">
        <v>302.39999999999998</v>
      </c>
      <c r="J21" s="492">
        <v>3.2000000000000001E-2</v>
      </c>
      <c r="K21" s="430">
        <v>521.9</v>
      </c>
      <c r="L21" s="470">
        <v>2.7E-2</v>
      </c>
      <c r="M21" s="430">
        <v>624</v>
      </c>
      <c r="N21" s="470">
        <v>0.03</v>
      </c>
    </row>
    <row r="22" spans="3:14" ht="27" thickBot="1">
      <c r="C22" s="264" t="s">
        <v>59</v>
      </c>
      <c r="D22" s="265" t="s">
        <v>60</v>
      </c>
      <c r="E22" s="429">
        <v>0.7</v>
      </c>
      <c r="F22" s="492">
        <v>0</v>
      </c>
      <c r="G22" s="429">
        <v>0.1</v>
      </c>
      <c r="H22" s="492">
        <v>0</v>
      </c>
      <c r="I22" s="429" t="s">
        <v>25</v>
      </c>
      <c r="J22" s="492">
        <v>0</v>
      </c>
      <c r="K22" s="430">
        <v>0.1</v>
      </c>
      <c r="L22" s="470">
        <v>0</v>
      </c>
      <c r="M22" s="430">
        <v>0.6</v>
      </c>
      <c r="N22" s="470">
        <v>0</v>
      </c>
    </row>
    <row r="23" spans="3:14" ht="15.6" thickBot="1">
      <c r="C23" s="264" t="s">
        <v>61</v>
      </c>
      <c r="D23" s="265" t="s">
        <v>62</v>
      </c>
      <c r="E23" s="429">
        <v>60</v>
      </c>
      <c r="F23" s="492">
        <v>0.01</v>
      </c>
      <c r="G23" s="429">
        <v>42.1</v>
      </c>
      <c r="H23" s="492">
        <v>5.0000000000000001E-3</v>
      </c>
      <c r="I23" s="429">
        <v>46.1</v>
      </c>
      <c r="J23" s="492">
        <v>5.0000000000000001E-3</v>
      </c>
      <c r="K23" s="430">
        <v>46.9</v>
      </c>
      <c r="L23" s="470">
        <v>2E-3</v>
      </c>
      <c r="M23" s="430">
        <v>49.4</v>
      </c>
      <c r="N23" s="470">
        <v>2E-3</v>
      </c>
    </row>
    <row r="24" spans="3:14" ht="27" thickBot="1">
      <c r="C24" s="264" t="s">
        <v>63</v>
      </c>
      <c r="D24" s="265" t="s">
        <v>64</v>
      </c>
      <c r="E24" s="429">
        <v>5.0999999999999996</v>
      </c>
      <c r="F24" s="492">
        <v>1E-3</v>
      </c>
      <c r="G24" s="429">
        <v>7</v>
      </c>
      <c r="H24" s="492">
        <v>1E-3</v>
      </c>
      <c r="I24" s="429">
        <v>6.6</v>
      </c>
      <c r="J24" s="492">
        <v>1E-3</v>
      </c>
      <c r="K24" s="430">
        <v>9</v>
      </c>
      <c r="L24" s="470">
        <v>0</v>
      </c>
      <c r="M24" s="430">
        <v>29.7</v>
      </c>
      <c r="N24" s="470">
        <v>1E-3</v>
      </c>
    </row>
    <row r="25" spans="3:14" ht="15.6" thickBot="1">
      <c r="C25" s="264" t="s">
        <v>65</v>
      </c>
      <c r="D25" s="265" t="s">
        <v>66</v>
      </c>
      <c r="E25" s="429">
        <v>7.9</v>
      </c>
      <c r="F25" s="492">
        <v>1E-3</v>
      </c>
      <c r="G25" s="429">
        <v>21.5</v>
      </c>
      <c r="H25" s="492">
        <v>3.0000000000000001E-3</v>
      </c>
      <c r="I25" s="429">
        <v>6.5</v>
      </c>
      <c r="J25" s="492">
        <v>1E-3</v>
      </c>
      <c r="K25" s="430">
        <v>2.2999999999999998</v>
      </c>
      <c r="L25" s="470">
        <v>0</v>
      </c>
      <c r="M25" s="430">
        <v>4</v>
      </c>
      <c r="N25" s="470">
        <v>0</v>
      </c>
    </row>
    <row r="26" spans="3:14" ht="15.6" thickBot="1">
      <c r="C26" s="264" t="s">
        <v>67</v>
      </c>
      <c r="D26" s="265" t="s">
        <v>68</v>
      </c>
      <c r="E26" s="429">
        <v>97</v>
      </c>
      <c r="F26" s="492">
        <v>1.6E-2</v>
      </c>
      <c r="G26" s="429">
        <v>160.4</v>
      </c>
      <c r="H26" s="492">
        <v>2.1000000000000001E-2</v>
      </c>
      <c r="I26" s="429">
        <v>277.89999999999998</v>
      </c>
      <c r="J26" s="492">
        <v>2.9000000000000001E-2</v>
      </c>
      <c r="K26" s="430">
        <v>368.8</v>
      </c>
      <c r="L26" s="470">
        <v>1.9E-2</v>
      </c>
      <c r="M26" s="430">
        <v>372.5</v>
      </c>
      <c r="N26" s="470">
        <v>1.7999999999999999E-2</v>
      </c>
    </row>
    <row r="27" spans="3:14" ht="27" thickBot="1">
      <c r="C27" s="264" t="s">
        <v>69</v>
      </c>
      <c r="D27" s="265" t="s">
        <v>70</v>
      </c>
      <c r="E27" s="429" t="s">
        <v>25</v>
      </c>
      <c r="F27" s="492">
        <v>0</v>
      </c>
      <c r="G27" s="429">
        <v>0.1</v>
      </c>
      <c r="H27" s="492">
        <v>0</v>
      </c>
      <c r="I27" s="429">
        <v>0.1</v>
      </c>
      <c r="J27" s="492">
        <v>0</v>
      </c>
      <c r="K27" s="430" t="s">
        <v>25</v>
      </c>
      <c r="L27" s="470">
        <v>0</v>
      </c>
      <c r="M27" s="430" t="s">
        <v>25</v>
      </c>
      <c r="N27" s="470">
        <v>0</v>
      </c>
    </row>
    <row r="28" spans="3:14" ht="40.200000000000003" thickBot="1">
      <c r="C28" s="264" t="s">
        <v>71</v>
      </c>
      <c r="D28" s="265" t="s">
        <v>563</v>
      </c>
      <c r="E28" s="429" t="s">
        <v>25</v>
      </c>
      <c r="F28" s="492">
        <v>0</v>
      </c>
      <c r="G28" s="429" t="s">
        <v>25</v>
      </c>
      <c r="H28" s="492">
        <v>0</v>
      </c>
      <c r="I28" s="429" t="s">
        <v>25</v>
      </c>
      <c r="J28" s="492">
        <v>0</v>
      </c>
      <c r="K28" s="430" t="s">
        <v>25</v>
      </c>
      <c r="L28" s="470">
        <v>0</v>
      </c>
      <c r="M28" s="430" t="s">
        <v>25</v>
      </c>
      <c r="N28" s="470">
        <v>0</v>
      </c>
    </row>
    <row r="29" spans="3:14" ht="15.6" thickBot="1">
      <c r="C29" s="485"/>
      <c r="D29" s="296" t="s">
        <v>154</v>
      </c>
      <c r="E29" s="406">
        <v>0.1</v>
      </c>
      <c r="F29" s="493">
        <v>0</v>
      </c>
      <c r="G29" s="406">
        <v>0.2</v>
      </c>
      <c r="H29" s="493">
        <v>0</v>
      </c>
      <c r="I29" s="406">
        <v>4</v>
      </c>
      <c r="J29" s="493">
        <v>0</v>
      </c>
      <c r="K29" s="407">
        <v>17</v>
      </c>
      <c r="L29" s="453">
        <v>1E-3</v>
      </c>
      <c r="M29" s="407">
        <v>24.6</v>
      </c>
      <c r="N29" s="453">
        <v>1E-3</v>
      </c>
    </row>
    <row r="30" spans="3:14" ht="15.6" thickBot="1">
      <c r="C30" s="465"/>
      <c r="D30" s="486" t="s">
        <v>8</v>
      </c>
      <c r="E30" s="490">
        <v>6187.5</v>
      </c>
      <c r="F30" s="494">
        <v>1</v>
      </c>
      <c r="G30" s="490">
        <v>7741.3</v>
      </c>
      <c r="H30" s="494">
        <v>1</v>
      </c>
      <c r="I30" s="490">
        <v>9512.6</v>
      </c>
      <c r="J30" s="494">
        <v>1</v>
      </c>
      <c r="K30" s="469">
        <v>19521.8</v>
      </c>
      <c r="L30" s="473">
        <v>1</v>
      </c>
      <c r="M30" s="469">
        <v>21049</v>
      </c>
      <c r="N30" s="473">
        <v>1</v>
      </c>
    </row>
    <row r="33" spans="5:7" ht="15.6">
      <c r="E33" s="10"/>
      <c r="F33" s="10"/>
      <c r="G33" s="10"/>
    </row>
    <row r="34" spans="5:7" ht="15.6">
      <c r="E34" s="445" t="s">
        <v>403</v>
      </c>
      <c r="F34" s="10"/>
      <c r="G34" s="10"/>
    </row>
    <row r="35" spans="5:7" ht="15.6">
      <c r="E35" s="10"/>
      <c r="F35" s="10"/>
      <c r="G35" s="10"/>
    </row>
  </sheetData>
  <mergeCells count="6">
    <mergeCell ref="M4:N4"/>
    <mergeCell ref="C4:C5"/>
    <mergeCell ref="E4:F4"/>
    <mergeCell ref="G4:H4"/>
    <mergeCell ref="I4:J4"/>
    <mergeCell ref="K4:L4"/>
  </mergeCells>
  <hyperlinks>
    <hyperlink ref="E34" location="Contents!A1" display="BACK TO CONTENTS" xr:uid="{37257A7B-5DAB-4C96-A23A-3706FDE97AF2}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9285E-AD5C-4B53-9697-937FBE91C966}">
  <sheetPr>
    <tabColor rgb="FFC00000"/>
  </sheetPr>
  <dimension ref="B1:M33"/>
  <sheetViews>
    <sheetView showGridLines="0" workbookViewId="0">
      <pane xSplit="3" ySplit="5" topLeftCell="D27" activePane="bottomRight" state="frozen"/>
      <selection pane="topRight" activeCell="D1" sqref="D1"/>
      <selection pane="bottomLeft" activeCell="A6" sqref="A6"/>
      <selection pane="bottomRight" activeCell="G42" sqref="G41:G42"/>
    </sheetView>
  </sheetViews>
  <sheetFormatPr defaultColWidth="8.88671875" defaultRowHeight="15"/>
  <cols>
    <col min="1" max="1" width="8.88671875" style="6"/>
    <col min="2" max="2" width="8.88671875" style="497"/>
    <col min="3" max="3" width="30.109375" style="497" customWidth="1"/>
    <col min="4" max="4" width="15" style="497" customWidth="1"/>
    <col min="5" max="5" width="15.33203125" style="497" customWidth="1"/>
    <col min="6" max="6" width="13.33203125" style="497" customWidth="1"/>
    <col min="7" max="7" width="12.5546875" style="497" customWidth="1"/>
    <col min="8" max="8" width="13" style="497" customWidth="1"/>
    <col min="9" max="9" width="11.33203125" style="497" customWidth="1"/>
    <col min="10" max="10" width="11" style="497" customWidth="1"/>
    <col min="11" max="11" width="12" style="497" customWidth="1"/>
    <col min="12" max="12" width="10.88671875" style="497" customWidth="1"/>
    <col min="13" max="13" width="12.33203125" style="497" customWidth="1"/>
    <col min="14" max="16384" width="8.88671875" style="6"/>
  </cols>
  <sheetData>
    <row r="1" spans="2:13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16.2" thickBot="1">
      <c r="B3" s="7" t="s">
        <v>567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3" ht="15.6" thickBot="1">
      <c r="B4" s="495" t="s">
        <v>151</v>
      </c>
      <c r="C4" s="261" t="s">
        <v>27</v>
      </c>
      <c r="D4" s="641">
        <v>2018</v>
      </c>
      <c r="E4" s="642"/>
      <c r="F4" s="641">
        <v>2019</v>
      </c>
      <c r="G4" s="642"/>
      <c r="H4" s="641">
        <v>2020</v>
      </c>
      <c r="I4" s="642"/>
      <c r="J4" s="641">
        <v>2021</v>
      </c>
      <c r="K4" s="642"/>
      <c r="L4" s="641">
        <v>2022</v>
      </c>
      <c r="M4" s="642"/>
    </row>
    <row r="5" spans="2:13" ht="27" thickBot="1">
      <c r="B5" s="262"/>
      <c r="C5" s="144" t="s">
        <v>81</v>
      </c>
      <c r="D5" s="496" t="s">
        <v>559</v>
      </c>
      <c r="E5" s="496" t="s">
        <v>560</v>
      </c>
      <c r="F5" s="496" t="s">
        <v>559</v>
      </c>
      <c r="G5" s="496" t="s">
        <v>560</v>
      </c>
      <c r="H5" s="496" t="s">
        <v>559</v>
      </c>
      <c r="I5" s="496" t="s">
        <v>560</v>
      </c>
      <c r="J5" s="496" t="s">
        <v>559</v>
      </c>
      <c r="K5" s="496" t="s">
        <v>560</v>
      </c>
      <c r="L5" s="496" t="s">
        <v>559</v>
      </c>
      <c r="M5" s="496" t="s">
        <v>560</v>
      </c>
    </row>
    <row r="6" spans="2:13" ht="15.6" thickBot="1">
      <c r="B6" s="264" t="s">
        <v>29</v>
      </c>
      <c r="C6" s="265" t="s">
        <v>30</v>
      </c>
      <c r="D6" s="429">
        <v>245.7</v>
      </c>
      <c r="E6" s="492">
        <v>0.02</v>
      </c>
      <c r="F6" s="487">
        <v>116.1</v>
      </c>
      <c r="G6" s="492">
        <v>7.0000000000000001E-3</v>
      </c>
      <c r="H6" s="487">
        <v>147.30000000000001</v>
      </c>
      <c r="I6" s="492">
        <v>8.9999999999999993E-3</v>
      </c>
      <c r="J6" s="466">
        <v>145.6</v>
      </c>
      <c r="K6" s="470">
        <v>8.9999999999999993E-3</v>
      </c>
      <c r="L6" s="466">
        <v>182</v>
      </c>
      <c r="M6" s="470">
        <v>0.01</v>
      </c>
    </row>
    <row r="7" spans="2:13" ht="15.6" thickBot="1">
      <c r="B7" s="264" t="s">
        <v>31</v>
      </c>
      <c r="C7" s="265" t="s">
        <v>82</v>
      </c>
      <c r="D7" s="429">
        <v>2709.4</v>
      </c>
      <c r="E7" s="492">
        <v>0.222</v>
      </c>
      <c r="F7" s="487">
        <v>7768.3</v>
      </c>
      <c r="G7" s="492">
        <v>0.501</v>
      </c>
      <c r="H7" s="487">
        <v>8466.5</v>
      </c>
      <c r="I7" s="492">
        <v>0.51100000000000001</v>
      </c>
      <c r="J7" s="466">
        <v>8234.5</v>
      </c>
      <c r="K7" s="470">
        <v>0.51300000000000001</v>
      </c>
      <c r="L7" s="466">
        <v>9711.6</v>
      </c>
      <c r="M7" s="470">
        <v>0.51700000000000002</v>
      </c>
    </row>
    <row r="8" spans="2:13" ht="15.6" thickBot="1">
      <c r="B8" s="353"/>
      <c r="C8" s="144" t="s">
        <v>83</v>
      </c>
      <c r="D8" s="489"/>
      <c r="E8" s="491"/>
      <c r="F8" s="488"/>
      <c r="G8" s="491"/>
      <c r="H8" s="488"/>
      <c r="I8" s="491"/>
      <c r="J8" s="488"/>
      <c r="K8" s="491"/>
      <c r="L8" s="488"/>
      <c r="M8" s="491"/>
    </row>
    <row r="9" spans="2:13" ht="15.6" thickBot="1">
      <c r="B9" s="264" t="s">
        <v>34</v>
      </c>
      <c r="C9" s="265" t="s">
        <v>35</v>
      </c>
      <c r="D9" s="429">
        <v>1490.5</v>
      </c>
      <c r="E9" s="492">
        <v>0.122</v>
      </c>
      <c r="F9" s="487">
        <v>1371.7</v>
      </c>
      <c r="G9" s="492">
        <v>8.8999999999999996E-2</v>
      </c>
      <c r="H9" s="487">
        <v>1386.2</v>
      </c>
      <c r="I9" s="492">
        <v>8.4000000000000005E-2</v>
      </c>
      <c r="J9" s="466">
        <v>1634.8</v>
      </c>
      <c r="K9" s="470">
        <v>0.10199999999999999</v>
      </c>
      <c r="L9" s="466">
        <v>2039.4</v>
      </c>
      <c r="M9" s="470">
        <v>0.109</v>
      </c>
    </row>
    <row r="10" spans="2:13" ht="27" thickBot="1">
      <c r="B10" s="264" t="s">
        <v>36</v>
      </c>
      <c r="C10" s="265" t="s">
        <v>37</v>
      </c>
      <c r="D10" s="429">
        <v>552.70000000000005</v>
      </c>
      <c r="E10" s="492">
        <v>4.4999999999999998E-2</v>
      </c>
      <c r="F10" s="487">
        <v>598.5</v>
      </c>
      <c r="G10" s="492">
        <v>3.9E-2</v>
      </c>
      <c r="H10" s="487">
        <v>867.4</v>
      </c>
      <c r="I10" s="492">
        <v>5.1999999999999998E-2</v>
      </c>
      <c r="J10" s="466">
        <v>382.7</v>
      </c>
      <c r="K10" s="470">
        <v>2.4E-2</v>
      </c>
      <c r="L10" s="466">
        <v>271.5</v>
      </c>
      <c r="M10" s="470">
        <v>1.4E-2</v>
      </c>
    </row>
    <row r="11" spans="2:13" ht="40.200000000000003" thickBot="1">
      <c r="B11" s="264" t="s">
        <v>38</v>
      </c>
      <c r="C11" s="265" t="s">
        <v>84</v>
      </c>
      <c r="D11" s="429">
        <v>23.1</v>
      </c>
      <c r="E11" s="492">
        <v>2E-3</v>
      </c>
      <c r="F11" s="487">
        <v>20.3</v>
      </c>
      <c r="G11" s="492">
        <v>1E-3</v>
      </c>
      <c r="H11" s="487">
        <v>12.7</v>
      </c>
      <c r="I11" s="492">
        <v>1E-3</v>
      </c>
      <c r="J11" s="466">
        <v>2.7</v>
      </c>
      <c r="K11" s="470">
        <v>0</v>
      </c>
      <c r="L11" s="466">
        <v>5.2</v>
      </c>
      <c r="M11" s="470">
        <v>0</v>
      </c>
    </row>
    <row r="12" spans="2:13" ht="15.6" thickBot="1">
      <c r="B12" s="264" t="s">
        <v>40</v>
      </c>
      <c r="C12" s="265" t="s">
        <v>41</v>
      </c>
      <c r="D12" s="429">
        <v>471.7</v>
      </c>
      <c r="E12" s="492">
        <v>3.9E-2</v>
      </c>
      <c r="F12" s="487">
        <v>353.5</v>
      </c>
      <c r="G12" s="492">
        <v>2.3E-2</v>
      </c>
      <c r="H12" s="487">
        <v>658.1</v>
      </c>
      <c r="I12" s="492">
        <v>0.04</v>
      </c>
      <c r="J12" s="466">
        <v>356.7</v>
      </c>
      <c r="K12" s="470">
        <v>2.1999999999999999E-2</v>
      </c>
      <c r="L12" s="466">
        <v>439.1</v>
      </c>
      <c r="M12" s="470">
        <v>2.3E-2</v>
      </c>
    </row>
    <row r="13" spans="2:13" ht="15.6" thickBot="1">
      <c r="B13" s="353"/>
      <c r="C13" s="144" t="s">
        <v>85</v>
      </c>
      <c r="D13" s="489"/>
      <c r="E13" s="491"/>
      <c r="F13" s="488"/>
      <c r="G13" s="491"/>
      <c r="H13" s="488"/>
      <c r="I13" s="491"/>
      <c r="J13" s="488"/>
      <c r="K13" s="491"/>
      <c r="L13" s="488"/>
      <c r="M13" s="491"/>
    </row>
    <row r="14" spans="2:13" ht="40.200000000000003" thickBot="1">
      <c r="B14" s="264" t="s">
        <v>43</v>
      </c>
      <c r="C14" s="265" t="s">
        <v>44</v>
      </c>
      <c r="D14" s="429">
        <v>2679.9</v>
      </c>
      <c r="E14" s="492">
        <v>0.22</v>
      </c>
      <c r="F14" s="487">
        <v>2266.1</v>
      </c>
      <c r="G14" s="492">
        <v>0.14599999999999999</v>
      </c>
      <c r="H14" s="487">
        <v>2108.3000000000002</v>
      </c>
      <c r="I14" s="492">
        <v>0.127</v>
      </c>
      <c r="J14" s="466">
        <v>1918</v>
      </c>
      <c r="K14" s="470">
        <v>0.11899999999999999</v>
      </c>
      <c r="L14" s="466">
        <v>1714.6</v>
      </c>
      <c r="M14" s="470">
        <v>9.0999999999999998E-2</v>
      </c>
    </row>
    <row r="15" spans="2:13" ht="15.6" thickBot="1">
      <c r="B15" s="264" t="s">
        <v>45</v>
      </c>
      <c r="C15" s="265" t="s">
        <v>46</v>
      </c>
      <c r="D15" s="429">
        <v>372.9</v>
      </c>
      <c r="E15" s="492">
        <v>3.1E-2</v>
      </c>
      <c r="F15" s="487">
        <v>208.3</v>
      </c>
      <c r="G15" s="492">
        <v>1.2999999999999999E-2</v>
      </c>
      <c r="H15" s="487">
        <v>202.3</v>
      </c>
      <c r="I15" s="492">
        <v>1.2E-2</v>
      </c>
      <c r="J15" s="466">
        <v>201.1</v>
      </c>
      <c r="K15" s="470">
        <v>1.2999999999999999E-2</v>
      </c>
      <c r="L15" s="466">
        <v>267.39999999999998</v>
      </c>
      <c r="M15" s="470">
        <v>1.4E-2</v>
      </c>
    </row>
    <row r="16" spans="2:13" ht="27" thickBot="1">
      <c r="B16" s="264" t="s">
        <v>47</v>
      </c>
      <c r="C16" s="265" t="s">
        <v>48</v>
      </c>
      <c r="D16" s="429">
        <v>148.5</v>
      </c>
      <c r="E16" s="492">
        <v>1.2E-2</v>
      </c>
      <c r="F16" s="487">
        <v>151.1</v>
      </c>
      <c r="G16" s="492">
        <v>0.01</v>
      </c>
      <c r="H16" s="487">
        <v>164.2</v>
      </c>
      <c r="I16" s="492">
        <v>0.01</v>
      </c>
      <c r="J16" s="466">
        <v>82</v>
      </c>
      <c r="K16" s="470">
        <v>5.0000000000000001E-3</v>
      </c>
      <c r="L16" s="466">
        <v>128.4</v>
      </c>
      <c r="M16" s="470">
        <v>7.0000000000000001E-3</v>
      </c>
    </row>
    <row r="17" spans="2:13" ht="15.6" thickBot="1">
      <c r="B17" s="264" t="s">
        <v>49</v>
      </c>
      <c r="C17" s="265" t="s">
        <v>50</v>
      </c>
      <c r="D17" s="429">
        <v>613</v>
      </c>
      <c r="E17" s="492">
        <v>0.05</v>
      </c>
      <c r="F17" s="487">
        <v>391.9</v>
      </c>
      <c r="G17" s="492">
        <v>2.5000000000000001E-2</v>
      </c>
      <c r="H17" s="487">
        <v>432</v>
      </c>
      <c r="I17" s="492">
        <v>2.5999999999999999E-2</v>
      </c>
      <c r="J17" s="466">
        <v>605.79999999999995</v>
      </c>
      <c r="K17" s="470">
        <v>3.7999999999999999E-2</v>
      </c>
      <c r="L17" s="466">
        <v>1009.3</v>
      </c>
      <c r="M17" s="470">
        <v>5.3999999999999999E-2</v>
      </c>
    </row>
    <row r="18" spans="2:13" ht="27" thickBot="1">
      <c r="B18" s="264" t="s">
        <v>51</v>
      </c>
      <c r="C18" s="265" t="s">
        <v>52</v>
      </c>
      <c r="D18" s="429">
        <v>401.4</v>
      </c>
      <c r="E18" s="492">
        <v>3.3000000000000002E-2</v>
      </c>
      <c r="F18" s="487">
        <v>322.5</v>
      </c>
      <c r="G18" s="492">
        <v>2.1000000000000001E-2</v>
      </c>
      <c r="H18" s="487">
        <v>357.8</v>
      </c>
      <c r="I18" s="492">
        <v>2.1999999999999999E-2</v>
      </c>
      <c r="J18" s="466">
        <v>472.7</v>
      </c>
      <c r="K18" s="470">
        <v>2.9000000000000001E-2</v>
      </c>
      <c r="L18" s="466">
        <v>606</v>
      </c>
      <c r="M18" s="470">
        <v>3.2000000000000001E-2</v>
      </c>
    </row>
    <row r="19" spans="2:13" ht="15.6" thickBot="1">
      <c r="B19" s="264" t="s">
        <v>53</v>
      </c>
      <c r="C19" s="265" t="s">
        <v>54</v>
      </c>
      <c r="D19" s="429">
        <v>65.400000000000006</v>
      </c>
      <c r="E19" s="492">
        <v>5.0000000000000001E-3</v>
      </c>
      <c r="F19" s="487">
        <v>78</v>
      </c>
      <c r="G19" s="492">
        <v>5.0000000000000001E-3</v>
      </c>
      <c r="H19" s="487">
        <v>78.5</v>
      </c>
      <c r="I19" s="492">
        <v>5.0000000000000001E-3</v>
      </c>
      <c r="J19" s="466">
        <v>79.099999999999994</v>
      </c>
      <c r="K19" s="470">
        <v>5.0000000000000001E-3</v>
      </c>
      <c r="L19" s="466">
        <v>179.1</v>
      </c>
      <c r="M19" s="470">
        <v>0.01</v>
      </c>
    </row>
    <row r="20" spans="2:13" ht="27" thickBot="1">
      <c r="B20" s="264" t="s">
        <v>55</v>
      </c>
      <c r="C20" s="265" t="s">
        <v>56</v>
      </c>
      <c r="D20" s="429">
        <v>698.4</v>
      </c>
      <c r="E20" s="492">
        <v>5.7000000000000002E-2</v>
      </c>
      <c r="F20" s="487">
        <v>502.8</v>
      </c>
      <c r="G20" s="492">
        <v>3.2000000000000001E-2</v>
      </c>
      <c r="H20" s="487">
        <v>435.8</v>
      </c>
      <c r="I20" s="492">
        <v>2.5999999999999999E-2</v>
      </c>
      <c r="J20" s="466">
        <v>467.1</v>
      </c>
      <c r="K20" s="470">
        <v>2.9000000000000001E-2</v>
      </c>
      <c r="L20" s="466">
        <v>502.5</v>
      </c>
      <c r="M20" s="470">
        <v>2.7E-2</v>
      </c>
    </row>
    <row r="21" spans="2:13" ht="27" thickBot="1">
      <c r="B21" s="264" t="s">
        <v>57</v>
      </c>
      <c r="C21" s="265" t="s">
        <v>58</v>
      </c>
      <c r="D21" s="429">
        <v>1189.5999999999999</v>
      </c>
      <c r="E21" s="492">
        <v>9.8000000000000004E-2</v>
      </c>
      <c r="F21" s="487">
        <v>806.2</v>
      </c>
      <c r="G21" s="492">
        <v>5.1999999999999998E-2</v>
      </c>
      <c r="H21" s="487">
        <v>631.1</v>
      </c>
      <c r="I21" s="492">
        <v>3.7999999999999999E-2</v>
      </c>
      <c r="J21" s="466">
        <v>864.7</v>
      </c>
      <c r="K21" s="470">
        <v>5.3999999999999999E-2</v>
      </c>
      <c r="L21" s="466">
        <v>768.6</v>
      </c>
      <c r="M21" s="470">
        <v>4.1000000000000002E-2</v>
      </c>
    </row>
    <row r="22" spans="2:13" ht="27" thickBot="1">
      <c r="B22" s="264" t="s">
        <v>59</v>
      </c>
      <c r="C22" s="265" t="s">
        <v>565</v>
      </c>
      <c r="D22" s="429">
        <v>6.7</v>
      </c>
      <c r="E22" s="492">
        <v>1E-3</v>
      </c>
      <c r="F22" s="487">
        <v>44.5</v>
      </c>
      <c r="G22" s="492">
        <v>3.0000000000000001E-3</v>
      </c>
      <c r="H22" s="487">
        <v>53.5</v>
      </c>
      <c r="I22" s="492">
        <v>3.0000000000000001E-3</v>
      </c>
      <c r="J22" s="466">
        <v>77.7</v>
      </c>
      <c r="K22" s="470">
        <v>5.0000000000000001E-3</v>
      </c>
      <c r="L22" s="466">
        <v>240.2</v>
      </c>
      <c r="M22" s="470">
        <v>1.2999999999999999E-2</v>
      </c>
    </row>
    <row r="23" spans="2:13" ht="15.6" thickBot="1">
      <c r="B23" s="264" t="s">
        <v>61</v>
      </c>
      <c r="C23" s="265" t="s">
        <v>62</v>
      </c>
      <c r="D23" s="429">
        <v>0.9</v>
      </c>
      <c r="E23" s="492">
        <v>0</v>
      </c>
      <c r="F23" s="487">
        <v>1.4</v>
      </c>
      <c r="G23" s="492">
        <v>0</v>
      </c>
      <c r="H23" s="487">
        <v>1</v>
      </c>
      <c r="I23" s="492">
        <v>0</v>
      </c>
      <c r="J23" s="466">
        <v>10.199999999999999</v>
      </c>
      <c r="K23" s="470">
        <v>1E-3</v>
      </c>
      <c r="L23" s="466">
        <v>11.8</v>
      </c>
      <c r="M23" s="470">
        <v>1E-3</v>
      </c>
    </row>
    <row r="24" spans="2:13" ht="27" thickBot="1">
      <c r="B24" s="264" t="s">
        <v>63</v>
      </c>
      <c r="C24" s="265" t="s">
        <v>64</v>
      </c>
      <c r="D24" s="429">
        <v>4.3</v>
      </c>
      <c r="E24" s="492">
        <v>0</v>
      </c>
      <c r="F24" s="487">
        <v>4.3</v>
      </c>
      <c r="G24" s="492">
        <v>0</v>
      </c>
      <c r="H24" s="487">
        <v>5.4</v>
      </c>
      <c r="I24" s="492">
        <v>0</v>
      </c>
      <c r="J24" s="466">
        <v>5.5</v>
      </c>
      <c r="K24" s="470">
        <v>0</v>
      </c>
      <c r="L24" s="466">
        <v>5.2</v>
      </c>
      <c r="M24" s="470">
        <v>0</v>
      </c>
    </row>
    <row r="25" spans="2:13" ht="27" thickBot="1">
      <c r="B25" s="264" t="s">
        <v>65</v>
      </c>
      <c r="C25" s="265" t="s">
        <v>66</v>
      </c>
      <c r="D25" s="429">
        <v>34.1</v>
      </c>
      <c r="E25" s="492">
        <v>3.0000000000000001E-3</v>
      </c>
      <c r="F25" s="487">
        <v>44.3</v>
      </c>
      <c r="G25" s="492">
        <v>3.0000000000000001E-3</v>
      </c>
      <c r="H25" s="487">
        <v>54.4</v>
      </c>
      <c r="I25" s="492">
        <v>3.0000000000000001E-3</v>
      </c>
      <c r="J25" s="466">
        <v>13.5</v>
      </c>
      <c r="K25" s="470">
        <v>1E-3</v>
      </c>
      <c r="L25" s="466">
        <v>26.6</v>
      </c>
      <c r="M25" s="470">
        <v>1E-3</v>
      </c>
    </row>
    <row r="26" spans="2:13" ht="15.6" thickBot="1">
      <c r="B26" s="264" t="s">
        <v>67</v>
      </c>
      <c r="C26" s="265" t="s">
        <v>68</v>
      </c>
      <c r="D26" s="429">
        <v>471.1</v>
      </c>
      <c r="E26" s="492">
        <v>3.9E-2</v>
      </c>
      <c r="F26" s="487">
        <v>435.6</v>
      </c>
      <c r="G26" s="492">
        <v>2.8000000000000001E-2</v>
      </c>
      <c r="H26" s="487">
        <v>491.8</v>
      </c>
      <c r="I26" s="492">
        <v>0.03</v>
      </c>
      <c r="J26" s="466">
        <v>499.2</v>
      </c>
      <c r="K26" s="470">
        <v>3.1E-2</v>
      </c>
      <c r="L26" s="466">
        <v>609.5</v>
      </c>
      <c r="M26" s="470">
        <v>3.2000000000000001E-2</v>
      </c>
    </row>
    <row r="27" spans="2:13" ht="27" thickBot="1">
      <c r="B27" s="264" t="s">
        <v>69</v>
      </c>
      <c r="C27" s="265" t="s">
        <v>70</v>
      </c>
      <c r="D27" s="429">
        <v>6.2</v>
      </c>
      <c r="E27" s="492">
        <v>1E-3</v>
      </c>
      <c r="F27" s="487">
        <v>6.7</v>
      </c>
      <c r="G27" s="492">
        <v>0</v>
      </c>
      <c r="H27" s="487">
        <v>7.6</v>
      </c>
      <c r="I27" s="492">
        <v>0</v>
      </c>
      <c r="J27" s="466">
        <v>7.9</v>
      </c>
      <c r="K27" s="470">
        <v>0</v>
      </c>
      <c r="L27" s="466">
        <v>51.6</v>
      </c>
      <c r="M27" s="470">
        <v>3.0000000000000001E-3</v>
      </c>
    </row>
    <row r="28" spans="2:13" ht="40.200000000000003" thickBot="1">
      <c r="B28" s="264" t="s">
        <v>71</v>
      </c>
      <c r="C28" s="265" t="s">
        <v>537</v>
      </c>
      <c r="D28" s="429" t="s">
        <v>566</v>
      </c>
      <c r="E28" s="492">
        <v>0</v>
      </c>
      <c r="F28" s="487">
        <v>0.1</v>
      </c>
      <c r="G28" s="492">
        <v>0</v>
      </c>
      <c r="H28" s="487">
        <v>0.1</v>
      </c>
      <c r="I28" s="492">
        <v>0</v>
      </c>
      <c r="J28" s="466">
        <v>0.1</v>
      </c>
      <c r="K28" s="470">
        <v>0</v>
      </c>
      <c r="L28" s="466">
        <v>0.2</v>
      </c>
      <c r="M28" s="470">
        <v>0</v>
      </c>
    </row>
    <row r="29" spans="2:13" s="90" customFormat="1" ht="15.6" thickBot="1">
      <c r="B29" s="69"/>
      <c r="C29" s="265" t="s">
        <v>154</v>
      </c>
      <c r="D29" s="429">
        <v>5.2</v>
      </c>
      <c r="E29" s="492">
        <v>0</v>
      </c>
      <c r="F29" s="487">
        <v>0.6</v>
      </c>
      <c r="G29" s="492">
        <v>0</v>
      </c>
      <c r="H29" s="487">
        <v>1</v>
      </c>
      <c r="I29" s="492">
        <v>0</v>
      </c>
      <c r="J29" s="466">
        <v>3.7</v>
      </c>
      <c r="K29" s="470">
        <v>0</v>
      </c>
      <c r="L29" s="466">
        <v>9.1</v>
      </c>
      <c r="M29" s="470">
        <v>0</v>
      </c>
    </row>
    <row r="30" spans="2:13" ht="15.6" thickBot="1">
      <c r="B30" s="69"/>
      <c r="C30" s="67" t="s">
        <v>8</v>
      </c>
      <c r="D30" s="500">
        <v>12190.9</v>
      </c>
      <c r="E30" s="501">
        <v>1</v>
      </c>
      <c r="F30" s="499">
        <v>15492.6</v>
      </c>
      <c r="G30" s="501">
        <v>1</v>
      </c>
      <c r="H30" s="499">
        <v>16563</v>
      </c>
      <c r="I30" s="501">
        <v>1</v>
      </c>
      <c r="J30" s="503">
        <v>16065.4</v>
      </c>
      <c r="K30" s="502">
        <v>1</v>
      </c>
      <c r="L30" s="503">
        <v>18778.8</v>
      </c>
      <c r="M30" s="502">
        <v>1</v>
      </c>
    </row>
    <row r="33" spans="4:4" ht="15.6">
      <c r="D33" s="498" t="s">
        <v>403</v>
      </c>
    </row>
  </sheetData>
  <mergeCells count="5">
    <mergeCell ref="L4:M4"/>
    <mergeCell ref="D4:E4"/>
    <mergeCell ref="F4:G4"/>
    <mergeCell ref="H4:I4"/>
    <mergeCell ref="J4:K4"/>
  </mergeCells>
  <hyperlinks>
    <hyperlink ref="D33" location="Contents!A1" display="BACK TO CONTENTS" xr:uid="{B0791C08-485B-4A4D-B118-A7B0FB9F939A}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9CAA7-7BEC-44C9-988C-4C7B4A2BBF91}">
  <sheetPr>
    <tabColor rgb="FFC00000"/>
  </sheetPr>
  <dimension ref="B2:H33"/>
  <sheetViews>
    <sheetView showGridLines="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C32" sqref="C32"/>
    </sheetView>
  </sheetViews>
  <sheetFormatPr defaultRowHeight="14.4"/>
  <cols>
    <col min="2" max="2" width="30.44140625" customWidth="1"/>
    <col min="3" max="3" width="71.33203125" customWidth="1"/>
    <col min="4" max="5" width="12.33203125" bestFit="1" customWidth="1"/>
    <col min="6" max="6" width="12" customWidth="1"/>
    <col min="7" max="8" width="12.33203125" bestFit="1" customWidth="1"/>
    <col min="9" max="9" width="9.88671875" bestFit="1" customWidth="1"/>
  </cols>
  <sheetData>
    <row r="2" spans="2:8" ht="16.2" thickBot="1">
      <c r="B2" s="7" t="s">
        <v>569</v>
      </c>
    </row>
    <row r="3" spans="2:8" ht="15" thickBot="1">
      <c r="B3" s="261" t="s">
        <v>151</v>
      </c>
      <c r="C3" s="60" t="s">
        <v>27</v>
      </c>
      <c r="D3" s="208">
        <v>2018</v>
      </c>
      <c r="E3" s="208">
        <v>2019</v>
      </c>
      <c r="F3" s="208">
        <v>2020</v>
      </c>
      <c r="G3" s="208">
        <v>2021</v>
      </c>
      <c r="H3" s="208">
        <v>2022</v>
      </c>
    </row>
    <row r="4" spans="2:8" ht="15" thickBot="1">
      <c r="B4" s="262"/>
      <c r="C4" s="144" t="s">
        <v>81</v>
      </c>
      <c r="D4" s="263"/>
      <c r="E4" s="263"/>
      <c r="F4" s="263"/>
      <c r="G4" s="263"/>
      <c r="H4" s="263"/>
    </row>
    <row r="5" spans="2:8" ht="15" thickBot="1">
      <c r="B5" s="264" t="s">
        <v>29</v>
      </c>
      <c r="C5" s="265" t="s">
        <v>30</v>
      </c>
      <c r="D5" s="477">
        <v>110.9</v>
      </c>
      <c r="E5" s="477">
        <v>135.1</v>
      </c>
      <c r="F5" s="477">
        <v>149.4</v>
      </c>
      <c r="G5" s="477">
        <v>212.1</v>
      </c>
      <c r="H5" s="477">
        <v>202.4</v>
      </c>
    </row>
    <row r="6" spans="2:8" ht="15" thickBot="1">
      <c r="B6" s="264" t="s">
        <v>31</v>
      </c>
      <c r="C6" s="265" t="s">
        <v>82</v>
      </c>
      <c r="D6" s="477">
        <v>3370.8</v>
      </c>
      <c r="E6" s="477">
        <v>2077.6999999999998</v>
      </c>
      <c r="F6" s="477">
        <v>1446.5</v>
      </c>
      <c r="G6" s="477">
        <v>2535.6999999999998</v>
      </c>
      <c r="H6" s="477">
        <v>2731.5</v>
      </c>
    </row>
    <row r="7" spans="2:8" ht="15" thickBot="1">
      <c r="B7" s="206"/>
      <c r="C7" s="144" t="s">
        <v>83</v>
      </c>
      <c r="D7" s="506"/>
      <c r="E7" s="506"/>
      <c r="F7" s="506"/>
      <c r="G7" s="506"/>
      <c r="H7" s="506"/>
    </row>
    <row r="8" spans="2:8" ht="15" thickBot="1">
      <c r="B8" s="264" t="s">
        <v>34</v>
      </c>
      <c r="C8" s="265" t="s">
        <v>35</v>
      </c>
      <c r="D8" s="477">
        <v>1513.7</v>
      </c>
      <c r="E8" s="477">
        <v>1831.2</v>
      </c>
      <c r="F8" s="477">
        <v>2135.5</v>
      </c>
      <c r="G8" s="477">
        <v>3294.9</v>
      </c>
      <c r="H8" s="477">
        <v>3386.8</v>
      </c>
    </row>
    <row r="9" spans="2:8" ht="15" thickBot="1">
      <c r="B9" s="264" t="s">
        <v>36</v>
      </c>
      <c r="C9" s="265" t="s">
        <v>37</v>
      </c>
      <c r="D9" s="477">
        <v>70.400000000000006</v>
      </c>
      <c r="E9" s="477">
        <v>64.900000000000006</v>
      </c>
      <c r="F9" s="477">
        <v>105.7</v>
      </c>
      <c r="G9" s="477">
        <v>142.69999999999999</v>
      </c>
      <c r="H9" s="477">
        <v>199.6</v>
      </c>
    </row>
    <row r="10" spans="2:8" ht="15" thickBot="1">
      <c r="B10" s="264" t="s">
        <v>38</v>
      </c>
      <c r="C10" s="265" t="s">
        <v>84</v>
      </c>
      <c r="D10" s="477">
        <v>5.5</v>
      </c>
      <c r="E10" s="477">
        <v>3.4</v>
      </c>
      <c r="F10" s="477">
        <v>2.5</v>
      </c>
      <c r="G10" s="477">
        <v>4</v>
      </c>
      <c r="H10" s="477">
        <v>7.8</v>
      </c>
    </row>
    <row r="11" spans="2:8" ht="15" thickBot="1">
      <c r="B11" s="264" t="s">
        <v>40</v>
      </c>
      <c r="C11" s="265" t="s">
        <v>41</v>
      </c>
      <c r="D11" s="477">
        <v>246.8</v>
      </c>
      <c r="E11" s="477">
        <v>213.1</v>
      </c>
      <c r="F11" s="477">
        <v>267.10000000000002</v>
      </c>
      <c r="G11" s="477">
        <v>293.5</v>
      </c>
      <c r="H11" s="477">
        <v>316</v>
      </c>
    </row>
    <row r="12" spans="2:8" ht="15" thickBot="1">
      <c r="B12" s="206"/>
      <c r="C12" s="144" t="s">
        <v>85</v>
      </c>
      <c r="D12" s="506"/>
      <c r="E12" s="506"/>
      <c r="F12" s="506"/>
      <c r="G12" s="506"/>
      <c r="H12" s="506"/>
    </row>
    <row r="13" spans="2:8" ht="15" thickBot="1">
      <c r="B13" s="264" t="s">
        <v>43</v>
      </c>
      <c r="C13" s="265" t="s">
        <v>44</v>
      </c>
      <c r="D13" s="477">
        <v>3518.6</v>
      </c>
      <c r="E13" s="477">
        <v>4022.9</v>
      </c>
      <c r="F13" s="477">
        <v>5257.6</v>
      </c>
      <c r="G13" s="477">
        <v>4136.8999999999996</v>
      </c>
      <c r="H13" s="477">
        <v>5720.1</v>
      </c>
    </row>
    <row r="14" spans="2:8" ht="15" thickBot="1">
      <c r="B14" s="264" t="s">
        <v>45</v>
      </c>
      <c r="C14" s="265" t="s">
        <v>46</v>
      </c>
      <c r="D14" s="477">
        <v>204.4</v>
      </c>
      <c r="E14" s="477">
        <v>1278.7</v>
      </c>
      <c r="F14" s="477">
        <v>618.6</v>
      </c>
      <c r="G14" s="477">
        <v>340.3</v>
      </c>
      <c r="H14" s="477">
        <v>360.6</v>
      </c>
    </row>
    <row r="15" spans="2:8" ht="15" thickBot="1">
      <c r="B15" s="264" t="s">
        <v>47</v>
      </c>
      <c r="C15" s="265" t="s">
        <v>48</v>
      </c>
      <c r="D15" s="477">
        <v>17.899999999999999</v>
      </c>
      <c r="E15" s="477">
        <v>25.1</v>
      </c>
      <c r="F15" s="477">
        <v>36.4</v>
      </c>
      <c r="G15" s="477">
        <v>23.2</v>
      </c>
      <c r="H15" s="477">
        <v>36</v>
      </c>
    </row>
    <row r="16" spans="2:8" ht="15" thickBot="1">
      <c r="B16" s="264" t="s">
        <v>49</v>
      </c>
      <c r="C16" s="265" t="s">
        <v>50</v>
      </c>
      <c r="D16" s="477">
        <v>174.9</v>
      </c>
      <c r="E16" s="477">
        <v>129.69999999999999</v>
      </c>
      <c r="F16" s="477">
        <v>155.69999999999999</v>
      </c>
      <c r="G16" s="477">
        <v>136.5</v>
      </c>
      <c r="H16" s="477">
        <v>214</v>
      </c>
    </row>
    <row r="17" spans="2:8" ht="15" thickBot="1">
      <c r="B17" s="264" t="s">
        <v>51</v>
      </c>
      <c r="C17" s="265" t="s">
        <v>52</v>
      </c>
      <c r="D17" s="477">
        <v>37.5</v>
      </c>
      <c r="E17" s="477">
        <v>35.5</v>
      </c>
      <c r="F17" s="477">
        <v>49.2</v>
      </c>
      <c r="G17" s="477">
        <v>65.900000000000006</v>
      </c>
      <c r="H17" s="477">
        <v>51.3</v>
      </c>
    </row>
    <row r="18" spans="2:8" ht="15" thickBot="1">
      <c r="B18" s="264" t="s">
        <v>53</v>
      </c>
      <c r="C18" s="265" t="s">
        <v>54</v>
      </c>
      <c r="D18" s="477">
        <v>14.1</v>
      </c>
      <c r="E18" s="477">
        <v>22</v>
      </c>
      <c r="F18" s="477">
        <v>23.7</v>
      </c>
      <c r="G18" s="477">
        <v>21.1</v>
      </c>
      <c r="H18" s="477">
        <v>18.100000000000001</v>
      </c>
    </row>
    <row r="19" spans="2:8" ht="15" thickBot="1">
      <c r="B19" s="264" t="s">
        <v>55</v>
      </c>
      <c r="C19" s="265" t="s">
        <v>56</v>
      </c>
      <c r="D19" s="477">
        <v>198.3</v>
      </c>
      <c r="E19" s="477">
        <v>212.5</v>
      </c>
      <c r="F19" s="477">
        <v>255.5</v>
      </c>
      <c r="G19" s="477">
        <v>376.4</v>
      </c>
      <c r="H19" s="477">
        <v>340.3</v>
      </c>
    </row>
    <row r="20" spans="2:8" ht="15" thickBot="1">
      <c r="B20" s="264" t="s">
        <v>57</v>
      </c>
      <c r="C20" s="265" t="s">
        <v>58</v>
      </c>
      <c r="D20" s="477">
        <v>917.5</v>
      </c>
      <c r="E20" s="477">
        <v>193.1</v>
      </c>
      <c r="F20" s="477">
        <v>188.8</v>
      </c>
      <c r="G20" s="477">
        <v>240.9</v>
      </c>
      <c r="H20" s="477">
        <v>300.10000000000002</v>
      </c>
    </row>
    <row r="21" spans="2:8" ht="15" thickBot="1">
      <c r="B21" s="264" t="s">
        <v>59</v>
      </c>
      <c r="C21" s="265" t="s">
        <v>60</v>
      </c>
      <c r="D21" s="477">
        <v>0.4</v>
      </c>
      <c r="E21" s="477">
        <v>1</v>
      </c>
      <c r="F21" s="477">
        <v>0.9</v>
      </c>
      <c r="G21" s="477">
        <v>1.2</v>
      </c>
      <c r="H21" s="477">
        <v>2</v>
      </c>
    </row>
    <row r="22" spans="2:8" ht="15" thickBot="1">
      <c r="B22" s="264" t="s">
        <v>61</v>
      </c>
      <c r="C22" s="265" t="s">
        <v>62</v>
      </c>
      <c r="D22" s="477">
        <v>7.7</v>
      </c>
      <c r="E22" s="477">
        <v>12.5</v>
      </c>
      <c r="F22" s="477">
        <v>10.1</v>
      </c>
      <c r="G22" s="477">
        <v>9.6999999999999993</v>
      </c>
      <c r="H22" s="477">
        <v>9.1</v>
      </c>
    </row>
    <row r="23" spans="2:8" ht="15" thickBot="1">
      <c r="B23" s="264" t="s">
        <v>63</v>
      </c>
      <c r="C23" s="265" t="s">
        <v>64</v>
      </c>
      <c r="D23" s="477">
        <v>3.9</v>
      </c>
      <c r="E23" s="477">
        <v>3.8</v>
      </c>
      <c r="F23" s="477">
        <v>3.6</v>
      </c>
      <c r="G23" s="477">
        <v>6.5</v>
      </c>
      <c r="H23" s="477">
        <v>10.5</v>
      </c>
    </row>
    <row r="24" spans="2:8" ht="15" thickBot="1">
      <c r="B24" s="264" t="s">
        <v>65</v>
      </c>
      <c r="C24" s="265" t="s">
        <v>66</v>
      </c>
      <c r="D24" s="477">
        <v>6.3</v>
      </c>
      <c r="E24" s="477">
        <v>5.5</v>
      </c>
      <c r="F24" s="477">
        <v>3.2</v>
      </c>
      <c r="G24" s="477">
        <v>4.4000000000000004</v>
      </c>
      <c r="H24" s="477">
        <v>7.3</v>
      </c>
    </row>
    <row r="25" spans="2:8" ht="15" thickBot="1">
      <c r="B25" s="264" t="s">
        <v>67</v>
      </c>
      <c r="C25" s="265" t="s">
        <v>68</v>
      </c>
      <c r="D25" s="477">
        <v>336.1</v>
      </c>
      <c r="E25" s="477">
        <v>275.2</v>
      </c>
      <c r="F25" s="477">
        <v>294.39999999999998</v>
      </c>
      <c r="G25" s="477">
        <v>412.3</v>
      </c>
      <c r="H25" s="477">
        <v>480.6</v>
      </c>
    </row>
    <row r="26" spans="2:8" ht="15" thickBot="1">
      <c r="B26" s="264" t="s">
        <v>69</v>
      </c>
      <c r="C26" s="265" t="s">
        <v>70</v>
      </c>
      <c r="D26" s="477">
        <v>1</v>
      </c>
      <c r="E26" s="477">
        <v>2.1</v>
      </c>
      <c r="F26" s="477">
        <v>2.2000000000000002</v>
      </c>
      <c r="G26" s="477">
        <v>2.4</v>
      </c>
      <c r="H26" s="477">
        <v>12.2</v>
      </c>
    </row>
    <row r="27" spans="2:8" ht="15" thickBot="1">
      <c r="B27" s="264" t="s">
        <v>71</v>
      </c>
      <c r="C27" s="265" t="s">
        <v>568</v>
      </c>
      <c r="D27" s="477">
        <v>0.2</v>
      </c>
      <c r="E27" s="477">
        <v>0.2</v>
      </c>
      <c r="F27" s="477">
        <v>0.1</v>
      </c>
      <c r="G27" s="477">
        <v>0.2</v>
      </c>
      <c r="H27" s="477">
        <v>0.4</v>
      </c>
    </row>
    <row r="28" spans="2:8" ht="15" thickBot="1">
      <c r="B28" s="69"/>
      <c r="C28" s="265" t="s">
        <v>154</v>
      </c>
      <c r="D28" s="477">
        <v>97.9</v>
      </c>
      <c r="E28" s="477">
        <v>89</v>
      </c>
      <c r="F28" s="477">
        <v>101.9</v>
      </c>
      <c r="G28" s="477">
        <v>154.69999999999999</v>
      </c>
      <c r="H28" s="477">
        <v>283.89999999999998</v>
      </c>
    </row>
    <row r="29" spans="2:8" ht="15" thickBot="1">
      <c r="B29" s="51"/>
      <c r="C29" s="144" t="s">
        <v>8</v>
      </c>
      <c r="D29" s="507">
        <v>10854.5</v>
      </c>
      <c r="E29" s="507">
        <v>10634.2</v>
      </c>
      <c r="F29" s="507">
        <v>11108.8</v>
      </c>
      <c r="G29" s="507">
        <v>12415.6</v>
      </c>
      <c r="H29" s="507">
        <v>14690.5</v>
      </c>
    </row>
    <row r="30" spans="2:8">
      <c r="B30" s="107"/>
      <c r="C30" s="266"/>
      <c r="D30" s="107"/>
      <c r="E30" s="107"/>
      <c r="F30" s="107"/>
      <c r="G30" s="107"/>
      <c r="H30" s="107"/>
    </row>
    <row r="32" spans="2:8">
      <c r="C32" s="445" t="s">
        <v>403</v>
      </c>
    </row>
    <row r="33" spans="3:3">
      <c r="C33" s="20"/>
    </row>
  </sheetData>
  <hyperlinks>
    <hyperlink ref="C32" location="Contents!A1" display="BACK TO CONTENTS" xr:uid="{AA42C632-CC55-443A-BBFE-F41B5F815605}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B4634-C115-49AB-A0BF-B00FD47CF439}">
  <sheetPr>
    <tabColor rgb="FFC00000"/>
  </sheetPr>
  <dimension ref="B4:H35"/>
  <sheetViews>
    <sheetView showGridLines="0" workbookViewId="0">
      <selection activeCell="F38" sqref="F38"/>
    </sheetView>
  </sheetViews>
  <sheetFormatPr defaultColWidth="8.88671875" defaultRowHeight="15"/>
  <cols>
    <col min="1" max="1" width="8.88671875" style="3"/>
    <col min="2" max="2" width="14.6640625" style="3" customWidth="1"/>
    <col min="3" max="3" width="43.109375" style="3" customWidth="1"/>
    <col min="4" max="4" width="12.33203125" style="3" customWidth="1"/>
    <col min="5" max="5" width="18.6640625" style="3" customWidth="1"/>
    <col min="6" max="6" width="12.109375" style="3" customWidth="1"/>
    <col min="7" max="7" width="11" style="3" customWidth="1"/>
    <col min="8" max="8" width="13.44140625" style="3" customWidth="1"/>
    <col min="9" max="16384" width="8.88671875" style="3"/>
  </cols>
  <sheetData>
    <row r="4" spans="2:8" ht="16.2" thickBot="1">
      <c r="B4" s="7" t="s">
        <v>572</v>
      </c>
    </row>
    <row r="5" spans="2:8" ht="15.6" thickBot="1">
      <c r="B5" s="267" t="s">
        <v>151</v>
      </c>
      <c r="C5" s="268" t="s">
        <v>27</v>
      </c>
      <c r="D5" s="208">
        <v>2018</v>
      </c>
      <c r="E5" s="208">
        <v>2019</v>
      </c>
      <c r="F5" s="208">
        <v>2020</v>
      </c>
      <c r="G5" s="208">
        <v>2021</v>
      </c>
      <c r="H5" s="208">
        <v>2022</v>
      </c>
    </row>
    <row r="6" spans="2:8" ht="15.6" thickBot="1">
      <c r="B6" s="269"/>
      <c r="C6" s="270" t="s">
        <v>81</v>
      </c>
      <c r="D6" s="271"/>
      <c r="E6" s="271"/>
      <c r="F6" s="271"/>
      <c r="G6" s="271"/>
      <c r="H6" s="271"/>
    </row>
    <row r="7" spans="2:8" ht="20.399999999999999" customHeight="1" thickBot="1">
      <c r="B7" s="272" t="s">
        <v>29</v>
      </c>
      <c r="C7" s="273" t="s">
        <v>30</v>
      </c>
      <c r="D7" s="508" t="s">
        <v>570</v>
      </c>
      <c r="E7" s="508">
        <v>0.1</v>
      </c>
      <c r="F7" s="247">
        <v>0.1</v>
      </c>
      <c r="G7" s="247">
        <v>0.1</v>
      </c>
      <c r="H7" s="247">
        <v>0</v>
      </c>
    </row>
    <row r="8" spans="2:8" ht="15.6" thickBot="1">
      <c r="B8" s="272" t="s">
        <v>31</v>
      </c>
      <c r="C8" s="273" t="s">
        <v>82</v>
      </c>
      <c r="D8" s="508">
        <v>147.19999999999999</v>
      </c>
      <c r="E8" s="508">
        <v>182.2</v>
      </c>
      <c r="F8" s="247">
        <v>178.3</v>
      </c>
      <c r="G8" s="247">
        <v>204.9</v>
      </c>
      <c r="H8" s="247">
        <v>185</v>
      </c>
    </row>
    <row r="9" spans="2:8" ht="15.6" thickBot="1">
      <c r="B9" s="274"/>
      <c r="C9" s="270" t="s">
        <v>83</v>
      </c>
      <c r="D9" s="504"/>
      <c r="E9" s="504"/>
      <c r="F9" s="257"/>
      <c r="G9" s="257"/>
      <c r="H9" s="257"/>
    </row>
    <row r="10" spans="2:8" ht="15.6" thickBot="1">
      <c r="B10" s="272" t="s">
        <v>34</v>
      </c>
      <c r="C10" s="273" t="s">
        <v>35</v>
      </c>
      <c r="D10" s="508">
        <v>551.20000000000005</v>
      </c>
      <c r="E10" s="508">
        <v>662.4</v>
      </c>
      <c r="F10" s="247">
        <v>731.9</v>
      </c>
      <c r="G10" s="247">
        <v>940.9</v>
      </c>
      <c r="H10" s="248">
        <v>1180</v>
      </c>
    </row>
    <row r="11" spans="2:8" ht="24.6" customHeight="1" thickBot="1">
      <c r="B11" s="272" t="s">
        <v>36</v>
      </c>
      <c r="C11" s="273" t="s">
        <v>37</v>
      </c>
      <c r="D11" s="508">
        <v>106.7</v>
      </c>
      <c r="E11" s="508">
        <v>108.6</v>
      </c>
      <c r="F11" s="247">
        <v>317.39999999999998</v>
      </c>
      <c r="G11" s="247">
        <v>427.8</v>
      </c>
      <c r="H11" s="247">
        <v>358.1</v>
      </c>
    </row>
    <row r="12" spans="2:8" ht="41.4" customHeight="1" thickBot="1">
      <c r="B12" s="272" t="s">
        <v>38</v>
      </c>
      <c r="C12" s="273" t="s">
        <v>84</v>
      </c>
      <c r="D12" s="508" t="s">
        <v>570</v>
      </c>
      <c r="E12" s="508">
        <v>0</v>
      </c>
      <c r="F12" s="247" t="s">
        <v>570</v>
      </c>
      <c r="G12" s="247" t="s">
        <v>570</v>
      </c>
      <c r="H12" s="247" t="s">
        <v>571</v>
      </c>
    </row>
    <row r="13" spans="2:8" ht="15.6" thickBot="1">
      <c r="B13" s="272" t="s">
        <v>40</v>
      </c>
      <c r="C13" s="273" t="s">
        <v>41</v>
      </c>
      <c r="D13" s="508">
        <v>18.399999999999999</v>
      </c>
      <c r="E13" s="508">
        <v>24.4</v>
      </c>
      <c r="F13" s="247">
        <v>29.9</v>
      </c>
      <c r="G13" s="247">
        <v>32.9</v>
      </c>
      <c r="H13" s="247">
        <v>24.1</v>
      </c>
    </row>
    <row r="14" spans="2:8" ht="15.6" thickBot="1">
      <c r="B14" s="274"/>
      <c r="C14" s="270" t="s">
        <v>85</v>
      </c>
      <c r="D14" s="504"/>
      <c r="E14" s="504"/>
      <c r="F14" s="257"/>
      <c r="G14" s="257"/>
      <c r="H14" s="257"/>
    </row>
    <row r="15" spans="2:8" ht="43.8" customHeight="1" thickBot="1">
      <c r="B15" s="272" t="s">
        <v>43</v>
      </c>
      <c r="C15" s="273" t="s">
        <v>44</v>
      </c>
      <c r="D15" s="508">
        <v>843.2</v>
      </c>
      <c r="E15" s="508">
        <v>871.5</v>
      </c>
      <c r="F15" s="247">
        <v>378.2</v>
      </c>
      <c r="G15" s="247">
        <v>36.5</v>
      </c>
      <c r="H15" s="247">
        <v>33</v>
      </c>
    </row>
    <row r="16" spans="2:8" ht="20.399999999999999" customHeight="1" thickBot="1">
      <c r="B16" s="272" t="s">
        <v>45</v>
      </c>
      <c r="C16" s="273" t="s">
        <v>46</v>
      </c>
      <c r="D16" s="508">
        <v>8.9</v>
      </c>
      <c r="E16" s="508">
        <v>4.4000000000000004</v>
      </c>
      <c r="F16" s="247">
        <v>6.9</v>
      </c>
      <c r="G16" s="247">
        <v>2.4</v>
      </c>
      <c r="H16" s="247">
        <v>3.6</v>
      </c>
    </row>
    <row r="17" spans="2:8" ht="20.399999999999999" customHeight="1" thickBot="1">
      <c r="B17" s="272" t="s">
        <v>47</v>
      </c>
      <c r="C17" s="273" t="s">
        <v>48</v>
      </c>
      <c r="D17" s="508" t="s">
        <v>570</v>
      </c>
      <c r="E17" s="508">
        <v>0.1</v>
      </c>
      <c r="F17" s="247">
        <v>0</v>
      </c>
      <c r="G17" s="247">
        <v>0.1</v>
      </c>
      <c r="H17" s="247">
        <v>0.3</v>
      </c>
    </row>
    <row r="18" spans="2:8" ht="15.6" thickBot="1">
      <c r="B18" s="272" t="s">
        <v>49</v>
      </c>
      <c r="C18" s="273" t="s">
        <v>50</v>
      </c>
      <c r="D18" s="508">
        <v>572.4</v>
      </c>
      <c r="E18" s="508">
        <v>678.7</v>
      </c>
      <c r="F18" s="247">
        <v>786.7</v>
      </c>
      <c r="G18" s="247">
        <v>968.3</v>
      </c>
      <c r="H18" s="248">
        <v>1102.4000000000001</v>
      </c>
    </row>
    <row r="19" spans="2:8" ht="15.6" thickBot="1">
      <c r="B19" s="272" t="s">
        <v>51</v>
      </c>
      <c r="C19" s="273" t="s">
        <v>52</v>
      </c>
      <c r="D19" s="508">
        <v>9.3000000000000007</v>
      </c>
      <c r="E19" s="508">
        <v>78.099999999999994</v>
      </c>
      <c r="F19" s="247">
        <v>77.400000000000006</v>
      </c>
      <c r="G19" s="247">
        <v>88.3</v>
      </c>
      <c r="H19" s="247">
        <v>145.6</v>
      </c>
    </row>
    <row r="20" spans="2:8" ht="15.6" thickBot="1">
      <c r="B20" s="272" t="s">
        <v>53</v>
      </c>
      <c r="C20" s="273" t="s">
        <v>54</v>
      </c>
      <c r="D20" s="508">
        <v>0</v>
      </c>
      <c r="E20" s="508" t="s">
        <v>570</v>
      </c>
      <c r="F20" s="247" t="s">
        <v>570</v>
      </c>
      <c r="G20" s="247" t="s">
        <v>570</v>
      </c>
      <c r="H20" s="247" t="s">
        <v>571</v>
      </c>
    </row>
    <row r="21" spans="2:8" ht="15.6" thickBot="1">
      <c r="B21" s="272" t="s">
        <v>55</v>
      </c>
      <c r="C21" s="273" t="s">
        <v>56</v>
      </c>
      <c r="D21" s="508">
        <v>0.3</v>
      </c>
      <c r="E21" s="508" t="s">
        <v>570</v>
      </c>
      <c r="F21" s="247" t="s">
        <v>570</v>
      </c>
      <c r="G21" s="247">
        <v>0</v>
      </c>
      <c r="H21" s="247" t="s">
        <v>571</v>
      </c>
    </row>
    <row r="22" spans="2:8" ht="15.6" thickBot="1">
      <c r="B22" s="272" t="s">
        <v>57</v>
      </c>
      <c r="C22" s="273" t="s">
        <v>58</v>
      </c>
      <c r="D22" s="508">
        <v>10.4</v>
      </c>
      <c r="E22" s="508">
        <v>10.5</v>
      </c>
      <c r="F22" s="247">
        <v>17.5</v>
      </c>
      <c r="G22" s="247">
        <v>6.3</v>
      </c>
      <c r="H22" s="247">
        <v>5.3</v>
      </c>
    </row>
    <row r="23" spans="2:8" ht="39.6" customHeight="1" thickBot="1">
      <c r="B23" s="272" t="s">
        <v>59</v>
      </c>
      <c r="C23" s="273" t="s">
        <v>60</v>
      </c>
      <c r="D23" s="475" t="s">
        <v>570</v>
      </c>
      <c r="E23" s="475" t="s">
        <v>570</v>
      </c>
      <c r="F23" s="246" t="s">
        <v>570</v>
      </c>
      <c r="G23" s="246" t="s">
        <v>570</v>
      </c>
      <c r="H23" s="246" t="s">
        <v>571</v>
      </c>
    </row>
    <row r="24" spans="2:8" ht="15.6" thickBot="1">
      <c r="B24" s="272" t="s">
        <v>61</v>
      </c>
      <c r="C24" s="273" t="s">
        <v>62</v>
      </c>
      <c r="D24" s="508" t="s">
        <v>570</v>
      </c>
      <c r="E24" s="508">
        <v>0</v>
      </c>
      <c r="F24" s="247" t="s">
        <v>570</v>
      </c>
      <c r="G24" s="247" t="s">
        <v>570</v>
      </c>
      <c r="H24" s="247" t="s">
        <v>571</v>
      </c>
    </row>
    <row r="25" spans="2:8" ht="15.6" thickBot="1">
      <c r="B25" s="272" t="s">
        <v>63</v>
      </c>
      <c r="C25" s="273" t="s">
        <v>64</v>
      </c>
      <c r="D25" s="508" t="s">
        <v>570</v>
      </c>
      <c r="E25" s="508">
        <v>0</v>
      </c>
      <c r="F25" s="247">
        <v>0</v>
      </c>
      <c r="G25" s="247">
        <v>0</v>
      </c>
      <c r="H25" s="247">
        <v>0</v>
      </c>
    </row>
    <row r="26" spans="2:8" ht="15.6" thickBot="1">
      <c r="B26" s="272" t="s">
        <v>65</v>
      </c>
      <c r="C26" s="273" t="s">
        <v>66</v>
      </c>
      <c r="D26" s="508" t="s">
        <v>570</v>
      </c>
      <c r="E26" s="508">
        <v>0.1</v>
      </c>
      <c r="F26" s="247">
        <v>0</v>
      </c>
      <c r="G26" s="247" t="s">
        <v>570</v>
      </c>
      <c r="H26" s="247">
        <v>0</v>
      </c>
    </row>
    <row r="27" spans="2:8" ht="15.6" thickBot="1">
      <c r="B27" s="272" t="s">
        <v>67</v>
      </c>
      <c r="C27" s="273" t="s">
        <v>68</v>
      </c>
      <c r="D27" s="508">
        <v>4.7</v>
      </c>
      <c r="E27" s="508">
        <v>5.5</v>
      </c>
      <c r="F27" s="247">
        <v>2.9</v>
      </c>
      <c r="G27" s="247">
        <v>2</v>
      </c>
      <c r="H27" s="247">
        <v>3.3</v>
      </c>
    </row>
    <row r="28" spans="2:8" ht="43.2" customHeight="1" thickBot="1">
      <c r="B28" s="272" t="s">
        <v>69</v>
      </c>
      <c r="C28" s="273" t="s">
        <v>70</v>
      </c>
      <c r="D28" s="475"/>
      <c r="E28" s="475"/>
      <c r="F28" s="246"/>
      <c r="G28" s="246"/>
      <c r="H28" s="246"/>
    </row>
    <row r="29" spans="2:8" ht="56.4" customHeight="1" thickBot="1">
      <c r="B29" s="272" t="s">
        <v>71</v>
      </c>
      <c r="C29" s="273" t="s">
        <v>72</v>
      </c>
      <c r="D29" s="475" t="s">
        <v>570</v>
      </c>
      <c r="E29" s="475" t="s">
        <v>570</v>
      </c>
      <c r="F29" s="246" t="s">
        <v>570</v>
      </c>
      <c r="G29" s="246" t="s">
        <v>570</v>
      </c>
      <c r="H29" s="246" t="s">
        <v>571</v>
      </c>
    </row>
    <row r="30" spans="2:8" ht="15.6" thickBot="1">
      <c r="B30" s="182"/>
      <c r="C30" s="273" t="s">
        <v>154</v>
      </c>
      <c r="D30" s="475" t="s">
        <v>570</v>
      </c>
      <c r="E30" s="475" t="s">
        <v>570</v>
      </c>
      <c r="F30" s="246" t="s">
        <v>570</v>
      </c>
      <c r="G30" s="246" t="s">
        <v>570</v>
      </c>
      <c r="H30" s="246" t="s">
        <v>571</v>
      </c>
    </row>
    <row r="31" spans="2:8" ht="15.6" thickBot="1">
      <c r="B31" s="215"/>
      <c r="C31" s="270" t="s">
        <v>8</v>
      </c>
      <c r="D31" s="505">
        <v>2272.6999999999998</v>
      </c>
      <c r="E31" s="505">
        <v>2626.6</v>
      </c>
      <c r="F31" s="229">
        <v>2527.3000000000002</v>
      </c>
      <c r="G31" s="229">
        <v>2710.5</v>
      </c>
      <c r="H31" s="229">
        <v>3040.8</v>
      </c>
    </row>
    <row r="34" spans="3:3" ht="15.6">
      <c r="C34" s="445" t="s">
        <v>403</v>
      </c>
    </row>
    <row r="35" spans="3:3" ht="15.6">
      <c r="C35" s="10"/>
    </row>
  </sheetData>
  <hyperlinks>
    <hyperlink ref="C34" location="Contents!A1" display="BACK TO CONTENTS" xr:uid="{F68C1BB3-1C70-432C-9963-FD9F2CBC7A14}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64FD3-EF65-427F-94D7-BC210A682BA5}">
  <sheetPr>
    <tabColor rgb="FFC00000"/>
  </sheetPr>
  <dimension ref="C3:I34"/>
  <sheetViews>
    <sheetView showGridLines="0" workbookViewId="0">
      <selection activeCell="M29" sqref="M29"/>
    </sheetView>
  </sheetViews>
  <sheetFormatPr defaultColWidth="8.88671875" defaultRowHeight="15"/>
  <cols>
    <col min="1" max="2" width="8.88671875" style="3"/>
    <col min="3" max="3" width="10.44140625" style="3" customWidth="1"/>
    <col min="4" max="4" width="43.6640625" style="3" customWidth="1"/>
    <col min="5" max="5" width="14" style="3" customWidth="1"/>
    <col min="6" max="6" width="13.88671875" style="3" customWidth="1"/>
    <col min="7" max="7" width="15.5546875" style="3" customWidth="1"/>
    <col min="8" max="8" width="13.6640625" style="3" customWidth="1"/>
    <col min="9" max="9" width="16.44140625" style="3" customWidth="1"/>
    <col min="10" max="16384" width="8.88671875" style="3"/>
  </cols>
  <sheetData>
    <row r="3" spans="3:9" ht="16.2" thickBot="1">
      <c r="C3" s="7" t="s">
        <v>573</v>
      </c>
    </row>
    <row r="4" spans="3:9" ht="15.6" thickBot="1">
      <c r="C4" s="267" t="s">
        <v>151</v>
      </c>
      <c r="D4" s="268" t="s">
        <v>27</v>
      </c>
      <c r="E4" s="208">
        <v>2018</v>
      </c>
      <c r="F4" s="208">
        <v>2019</v>
      </c>
      <c r="G4" s="208">
        <v>2020</v>
      </c>
      <c r="H4" s="208">
        <v>2021</v>
      </c>
      <c r="I4" s="208">
        <v>2022</v>
      </c>
    </row>
    <row r="5" spans="3:9" ht="15.6" thickBot="1">
      <c r="C5" s="269"/>
      <c r="D5" s="270" t="s">
        <v>81</v>
      </c>
      <c r="E5" s="510"/>
      <c r="F5" s="263"/>
      <c r="G5" s="263"/>
      <c r="H5" s="263"/>
      <c r="I5" s="263"/>
    </row>
    <row r="6" spans="3:9" ht="22.8" customHeight="1" thickBot="1">
      <c r="C6" s="272" t="s">
        <v>29</v>
      </c>
      <c r="D6" s="273" t="s">
        <v>30</v>
      </c>
      <c r="E6" s="511">
        <v>4.9000000000000004</v>
      </c>
      <c r="F6" s="275">
        <v>6.2</v>
      </c>
      <c r="G6" s="275">
        <v>6.1</v>
      </c>
      <c r="H6" s="275">
        <v>10.3</v>
      </c>
      <c r="I6" s="275">
        <v>12.9</v>
      </c>
    </row>
    <row r="7" spans="3:9" ht="15.6" thickBot="1">
      <c r="C7" s="272" t="s">
        <v>31</v>
      </c>
      <c r="D7" s="273" t="s">
        <v>82</v>
      </c>
      <c r="E7" s="511">
        <v>15.1</v>
      </c>
      <c r="F7" s="275">
        <v>6.1</v>
      </c>
      <c r="G7" s="275">
        <v>11.7</v>
      </c>
      <c r="H7" s="275">
        <v>9.1999999999999993</v>
      </c>
      <c r="I7" s="275">
        <v>14.7</v>
      </c>
    </row>
    <row r="8" spans="3:9" ht="15.6" thickBot="1">
      <c r="C8" s="274"/>
      <c r="D8" s="270" t="s">
        <v>83</v>
      </c>
      <c r="E8" s="512"/>
      <c r="F8" s="276"/>
      <c r="G8" s="276"/>
      <c r="H8" s="276"/>
      <c r="I8" s="276"/>
    </row>
    <row r="9" spans="3:9" ht="15.6" thickBot="1">
      <c r="C9" s="272" t="s">
        <v>34</v>
      </c>
      <c r="D9" s="273" t="s">
        <v>35</v>
      </c>
      <c r="E9" s="511">
        <v>87.5</v>
      </c>
      <c r="F9" s="275">
        <v>220.6</v>
      </c>
      <c r="G9" s="275">
        <v>227.3</v>
      </c>
      <c r="H9" s="275">
        <v>334.4</v>
      </c>
      <c r="I9" s="275">
        <v>294.7</v>
      </c>
    </row>
    <row r="10" spans="3:9" ht="30.6" customHeight="1" thickBot="1">
      <c r="C10" s="272" t="s">
        <v>36</v>
      </c>
      <c r="D10" s="273" t="s">
        <v>37</v>
      </c>
      <c r="E10" s="511">
        <v>0.4</v>
      </c>
      <c r="F10" s="275">
        <v>0.6</v>
      </c>
      <c r="G10" s="275">
        <v>11.6</v>
      </c>
      <c r="H10" s="275">
        <v>19.7</v>
      </c>
      <c r="I10" s="275">
        <v>14.9</v>
      </c>
    </row>
    <row r="11" spans="3:9" ht="35.4" customHeight="1" thickBot="1">
      <c r="C11" s="272" t="s">
        <v>38</v>
      </c>
      <c r="D11" s="273" t="s">
        <v>84</v>
      </c>
      <c r="E11" s="511">
        <v>0.1</v>
      </c>
      <c r="F11" s="275">
        <v>0.1</v>
      </c>
      <c r="G11" s="275">
        <v>0.1</v>
      </c>
      <c r="H11" s="275">
        <v>0.3</v>
      </c>
      <c r="I11" s="275">
        <v>0.1</v>
      </c>
    </row>
    <row r="12" spans="3:9" ht="15.6" thickBot="1">
      <c r="C12" s="272" t="s">
        <v>40</v>
      </c>
      <c r="D12" s="273" t="s">
        <v>41</v>
      </c>
      <c r="E12" s="511">
        <v>6.4</v>
      </c>
      <c r="F12" s="275">
        <v>4.4000000000000004</v>
      </c>
      <c r="G12" s="275">
        <v>5.0999999999999996</v>
      </c>
      <c r="H12" s="275">
        <v>6.8</v>
      </c>
      <c r="I12" s="275">
        <v>8.5</v>
      </c>
    </row>
    <row r="13" spans="3:9" ht="15.6" thickBot="1">
      <c r="C13" s="274"/>
      <c r="D13" s="270" t="s">
        <v>85</v>
      </c>
      <c r="E13" s="512"/>
      <c r="F13" s="276"/>
      <c r="G13" s="276"/>
      <c r="H13" s="276"/>
      <c r="I13" s="276"/>
    </row>
    <row r="14" spans="3:9" ht="37.799999999999997" customHeight="1" thickBot="1">
      <c r="C14" s="272" t="s">
        <v>43</v>
      </c>
      <c r="D14" s="273" t="s">
        <v>44</v>
      </c>
      <c r="E14" s="511">
        <v>294.8</v>
      </c>
      <c r="F14" s="275">
        <v>351.1</v>
      </c>
      <c r="G14" s="275">
        <v>698.6</v>
      </c>
      <c r="H14" s="275">
        <v>714.6</v>
      </c>
      <c r="I14" s="275">
        <v>825</v>
      </c>
    </row>
    <row r="15" spans="3:9" ht="15.6" thickBot="1">
      <c r="C15" s="272" t="s">
        <v>45</v>
      </c>
      <c r="D15" s="273" t="s">
        <v>46</v>
      </c>
      <c r="E15" s="511">
        <v>21.1</v>
      </c>
      <c r="F15" s="275">
        <v>20.7</v>
      </c>
      <c r="G15" s="275">
        <v>18.2</v>
      </c>
      <c r="H15" s="275">
        <v>35.700000000000003</v>
      </c>
      <c r="I15" s="275">
        <v>52.9</v>
      </c>
    </row>
    <row r="16" spans="3:9" ht="15.6" thickBot="1">
      <c r="C16" s="272" t="s">
        <v>47</v>
      </c>
      <c r="D16" s="273" t="s">
        <v>48</v>
      </c>
      <c r="E16" s="511">
        <v>3.2</v>
      </c>
      <c r="F16" s="275">
        <v>2.7</v>
      </c>
      <c r="G16" s="275">
        <v>3.5</v>
      </c>
      <c r="H16" s="275">
        <v>3.8</v>
      </c>
      <c r="I16" s="275">
        <v>5.5</v>
      </c>
    </row>
    <row r="17" spans="3:9" ht="15.6" thickBot="1">
      <c r="C17" s="272" t="s">
        <v>49</v>
      </c>
      <c r="D17" s="273" t="s">
        <v>50</v>
      </c>
      <c r="E17" s="511">
        <v>0.7</v>
      </c>
      <c r="F17" s="275">
        <v>0.5</v>
      </c>
      <c r="G17" s="275">
        <v>0.5</v>
      </c>
      <c r="H17" s="275">
        <v>1.2</v>
      </c>
      <c r="I17" s="275">
        <v>1.2</v>
      </c>
    </row>
    <row r="18" spans="3:9" ht="15.6" thickBot="1">
      <c r="C18" s="272" t="s">
        <v>51</v>
      </c>
      <c r="D18" s="273" t="s">
        <v>52</v>
      </c>
      <c r="E18" s="511">
        <v>22.2</v>
      </c>
      <c r="F18" s="275">
        <v>14.1</v>
      </c>
      <c r="G18" s="275">
        <v>21.5</v>
      </c>
      <c r="H18" s="275">
        <v>14.3</v>
      </c>
      <c r="I18" s="275">
        <v>19.899999999999999</v>
      </c>
    </row>
    <row r="19" spans="3:9" ht="15.6" thickBot="1">
      <c r="C19" s="272" t="s">
        <v>53</v>
      </c>
      <c r="D19" s="273" t="s">
        <v>54</v>
      </c>
      <c r="E19" s="511">
        <v>1.8</v>
      </c>
      <c r="F19" s="275">
        <v>2</v>
      </c>
      <c r="G19" s="275">
        <v>2</v>
      </c>
      <c r="H19" s="275">
        <v>2.8</v>
      </c>
      <c r="I19" s="275">
        <v>2.8</v>
      </c>
    </row>
    <row r="20" spans="3:9" ht="27" customHeight="1" thickBot="1">
      <c r="C20" s="272" t="s">
        <v>55</v>
      </c>
      <c r="D20" s="273" t="s">
        <v>56</v>
      </c>
      <c r="E20" s="511">
        <v>12.7</v>
      </c>
      <c r="F20" s="275">
        <v>15.2</v>
      </c>
      <c r="G20" s="275">
        <v>29.2</v>
      </c>
      <c r="H20" s="275">
        <v>31.1</v>
      </c>
      <c r="I20" s="275">
        <v>22.2</v>
      </c>
    </row>
    <row r="21" spans="3:9" ht="20.399999999999999" customHeight="1" thickBot="1">
      <c r="C21" s="272" t="s">
        <v>57</v>
      </c>
      <c r="D21" s="273" t="s">
        <v>58</v>
      </c>
      <c r="E21" s="511">
        <v>19.8</v>
      </c>
      <c r="F21" s="275">
        <v>8.9</v>
      </c>
      <c r="G21" s="275">
        <v>13.2</v>
      </c>
      <c r="H21" s="275">
        <v>19.399999999999999</v>
      </c>
      <c r="I21" s="275">
        <v>26</v>
      </c>
    </row>
    <row r="22" spans="3:9" ht="40.200000000000003" customHeight="1" thickBot="1">
      <c r="C22" s="272" t="s">
        <v>59</v>
      </c>
      <c r="D22" s="273" t="s">
        <v>60</v>
      </c>
      <c r="E22" s="511">
        <v>0.1</v>
      </c>
      <c r="F22" s="275">
        <v>0</v>
      </c>
      <c r="G22" s="275">
        <v>0.1</v>
      </c>
      <c r="H22" s="275">
        <v>0.1</v>
      </c>
      <c r="I22" s="275">
        <v>0.1</v>
      </c>
    </row>
    <row r="23" spans="3:9" ht="15.6" thickBot="1">
      <c r="C23" s="272" t="s">
        <v>61</v>
      </c>
      <c r="D23" s="273" t="s">
        <v>62</v>
      </c>
      <c r="E23" s="511">
        <v>0.8</v>
      </c>
      <c r="F23" s="275">
        <v>0.6</v>
      </c>
      <c r="G23" s="275">
        <v>1</v>
      </c>
      <c r="H23" s="275">
        <v>1.8</v>
      </c>
      <c r="I23" s="275">
        <v>1.1000000000000001</v>
      </c>
    </row>
    <row r="24" spans="3:9" ht="15.6" thickBot="1">
      <c r="C24" s="272" t="s">
        <v>63</v>
      </c>
      <c r="D24" s="273" t="s">
        <v>64</v>
      </c>
      <c r="E24" s="511">
        <v>0.3</v>
      </c>
      <c r="F24" s="275">
        <v>0.5</v>
      </c>
      <c r="G24" s="275">
        <v>1.1000000000000001</v>
      </c>
      <c r="H24" s="275">
        <v>1</v>
      </c>
      <c r="I24" s="275">
        <v>1.2</v>
      </c>
    </row>
    <row r="25" spans="3:9" ht="15.6" thickBot="1">
      <c r="C25" s="272" t="s">
        <v>65</v>
      </c>
      <c r="D25" s="273" t="s">
        <v>66</v>
      </c>
      <c r="E25" s="511">
        <v>1.2</v>
      </c>
      <c r="F25" s="275">
        <v>0.6</v>
      </c>
      <c r="G25" s="275">
        <v>0.3</v>
      </c>
      <c r="H25" s="275">
        <v>0.4</v>
      </c>
      <c r="I25" s="275">
        <v>0.6</v>
      </c>
    </row>
    <row r="26" spans="3:9" ht="15.6" thickBot="1">
      <c r="C26" s="272" t="s">
        <v>67</v>
      </c>
      <c r="D26" s="273" t="s">
        <v>68</v>
      </c>
      <c r="E26" s="511">
        <v>65.7</v>
      </c>
      <c r="F26" s="275">
        <v>52.6</v>
      </c>
      <c r="G26" s="275">
        <v>43.9</v>
      </c>
      <c r="H26" s="275">
        <v>68.599999999999994</v>
      </c>
      <c r="I26" s="275">
        <v>115.7</v>
      </c>
    </row>
    <row r="27" spans="3:9" ht="31.8" customHeight="1" thickBot="1">
      <c r="C27" s="272" t="s">
        <v>69</v>
      </c>
      <c r="D27" s="273" t="s">
        <v>70</v>
      </c>
      <c r="E27" s="511">
        <v>0</v>
      </c>
      <c r="F27" s="275">
        <v>0.1</v>
      </c>
      <c r="G27" s="275">
        <v>0</v>
      </c>
      <c r="H27" s="275">
        <v>0.1</v>
      </c>
      <c r="I27" s="275">
        <v>0.9</v>
      </c>
    </row>
    <row r="28" spans="3:9" ht="48.6" customHeight="1" thickBot="1">
      <c r="C28" s="272" t="s">
        <v>71</v>
      </c>
      <c r="D28" s="273" t="s">
        <v>72</v>
      </c>
      <c r="E28" s="511">
        <v>0</v>
      </c>
      <c r="F28" s="275">
        <v>0.2</v>
      </c>
      <c r="G28" s="275">
        <v>0.1</v>
      </c>
      <c r="H28" s="275">
        <v>0</v>
      </c>
      <c r="I28" s="275">
        <v>0.1</v>
      </c>
    </row>
    <row r="29" spans="3:9" ht="15.6" thickBot="1">
      <c r="C29" s="182"/>
      <c r="D29" s="273" t="s">
        <v>154</v>
      </c>
      <c r="E29" s="511">
        <v>92</v>
      </c>
      <c r="F29" s="275">
        <v>81.599999999999994</v>
      </c>
      <c r="G29" s="275">
        <v>69.8</v>
      </c>
      <c r="H29" s="275">
        <v>136.69999999999999</v>
      </c>
      <c r="I29" s="275">
        <v>213.6</v>
      </c>
    </row>
    <row r="30" spans="3:9" ht="15.6" thickBot="1">
      <c r="C30" s="215"/>
      <c r="D30" s="270" t="s">
        <v>8</v>
      </c>
      <c r="E30" s="513">
        <v>650.79999999999995</v>
      </c>
      <c r="F30" s="277">
        <v>789.3</v>
      </c>
      <c r="G30" s="278">
        <v>1164.9000000000001</v>
      </c>
      <c r="H30" s="278">
        <v>1412.3</v>
      </c>
      <c r="I30" s="278">
        <v>1634.5</v>
      </c>
    </row>
    <row r="33" spans="4:4" ht="15.6">
      <c r="D33" s="445" t="s">
        <v>403</v>
      </c>
    </row>
    <row r="34" spans="4:4" ht="15.6">
      <c r="D34" s="10"/>
    </row>
  </sheetData>
  <hyperlinks>
    <hyperlink ref="D33" location="Contents!A1" display="BACK TO CONTENTS" xr:uid="{31A45E7C-902E-4295-9844-4AD3A22E70C3}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43167-7E60-41D6-968E-854D4760D93E}">
  <sheetPr>
    <tabColor rgb="FFC00000"/>
  </sheetPr>
  <dimension ref="C6:I15"/>
  <sheetViews>
    <sheetView showGridLines="0" workbookViewId="0">
      <selection activeCell="D15" sqref="D15"/>
    </sheetView>
  </sheetViews>
  <sheetFormatPr defaultRowHeight="14.4"/>
  <cols>
    <col min="3" max="3" width="12.77734375" customWidth="1"/>
    <col min="4" max="4" width="28.5546875" bestFit="1" customWidth="1"/>
    <col min="5" max="5" width="24.5546875" bestFit="1" customWidth="1"/>
    <col min="6" max="6" width="18.88671875" customWidth="1"/>
    <col min="7" max="7" width="24.109375" bestFit="1" customWidth="1"/>
    <col min="8" max="8" width="30.77734375" bestFit="1" customWidth="1"/>
  </cols>
  <sheetData>
    <row r="6" spans="3:9" ht="16.2" thickBot="1">
      <c r="C6" s="7" t="s">
        <v>574</v>
      </c>
    </row>
    <row r="7" spans="3:9" ht="15" thickBot="1">
      <c r="C7" s="181" t="s">
        <v>112</v>
      </c>
      <c r="D7" s="279" t="s">
        <v>575</v>
      </c>
      <c r="E7" s="279" t="s">
        <v>576</v>
      </c>
      <c r="F7" s="279" t="s">
        <v>437</v>
      </c>
      <c r="G7" s="279" t="s">
        <v>577</v>
      </c>
      <c r="H7" s="279" t="s">
        <v>578</v>
      </c>
      <c r="I7" s="216" t="s">
        <v>8</v>
      </c>
    </row>
    <row r="8" spans="3:9" ht="15" thickBot="1">
      <c r="C8" s="280">
        <v>2018</v>
      </c>
      <c r="D8" s="214">
        <v>60.3</v>
      </c>
      <c r="E8" s="214">
        <v>38.9</v>
      </c>
      <c r="F8" s="214">
        <v>9.1</v>
      </c>
      <c r="G8" s="214">
        <v>77.7</v>
      </c>
      <c r="H8" s="214">
        <v>361</v>
      </c>
      <c r="I8" s="214">
        <v>547</v>
      </c>
    </row>
    <row r="9" spans="3:9" ht="15" thickBot="1">
      <c r="C9" s="280">
        <v>2019</v>
      </c>
      <c r="D9" s="214">
        <v>54.4</v>
      </c>
      <c r="E9" s="214">
        <v>61.1</v>
      </c>
      <c r="F9" s="214">
        <v>14.6</v>
      </c>
      <c r="G9" s="214">
        <v>101.8</v>
      </c>
      <c r="H9" s="214">
        <v>495.7</v>
      </c>
      <c r="I9" s="214">
        <v>727.5</v>
      </c>
    </row>
    <row r="10" spans="3:9" ht="15" thickBot="1">
      <c r="C10" s="280">
        <v>2020</v>
      </c>
      <c r="D10" s="214">
        <v>41.6</v>
      </c>
      <c r="E10" s="214">
        <v>67.599999999999994</v>
      </c>
      <c r="F10" s="214">
        <v>17.2</v>
      </c>
      <c r="G10" s="214">
        <v>78</v>
      </c>
      <c r="H10" s="214">
        <v>521.6</v>
      </c>
      <c r="I10" s="214">
        <v>726</v>
      </c>
    </row>
    <row r="11" spans="3:9" ht="15" thickBot="1">
      <c r="C11" s="280">
        <v>2021</v>
      </c>
      <c r="D11" s="214">
        <v>67</v>
      </c>
      <c r="E11" s="214">
        <v>78.099999999999994</v>
      </c>
      <c r="F11" s="214">
        <v>23.9</v>
      </c>
      <c r="G11" s="214">
        <v>71.2</v>
      </c>
      <c r="H11" s="214">
        <v>299.89999999999998</v>
      </c>
      <c r="I11" s="214">
        <v>540.1</v>
      </c>
    </row>
    <row r="12" spans="3:9" ht="15" thickBot="1">
      <c r="C12" s="280">
        <v>2022</v>
      </c>
      <c r="D12" s="214">
        <v>97.3</v>
      </c>
      <c r="E12" s="214">
        <v>95.2</v>
      </c>
      <c r="F12" s="214">
        <v>24.9</v>
      </c>
      <c r="G12" s="214">
        <v>60.5</v>
      </c>
      <c r="H12" s="214">
        <v>430.8</v>
      </c>
      <c r="I12" s="214">
        <v>708.6</v>
      </c>
    </row>
    <row r="13" spans="3:9">
      <c r="C13" s="281"/>
    </row>
    <row r="14" spans="3:9">
      <c r="C14" s="281"/>
    </row>
    <row r="15" spans="3:9">
      <c r="C15" s="281"/>
      <c r="D15" s="12" t="s">
        <v>403</v>
      </c>
    </row>
  </sheetData>
  <hyperlinks>
    <hyperlink ref="D15" location="Contents!A1" display="BACK TO CONTENTS" xr:uid="{0B9E9923-0347-4282-A521-859B98F0A5D2}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67809-EA78-415D-9855-7BE1C4BF3292}">
  <sheetPr>
    <tabColor rgb="FFC00000"/>
  </sheetPr>
  <dimension ref="C3:J18"/>
  <sheetViews>
    <sheetView showGridLines="0" workbookViewId="0"/>
  </sheetViews>
  <sheetFormatPr defaultColWidth="8.88671875" defaultRowHeight="15"/>
  <cols>
    <col min="1" max="2" width="8.88671875" style="3"/>
    <col min="3" max="3" width="34.109375" style="3" customWidth="1"/>
    <col min="4" max="4" width="8.88671875" style="3"/>
    <col min="5" max="5" width="11" style="3" customWidth="1"/>
    <col min="6" max="6" width="14.88671875" style="3" customWidth="1"/>
    <col min="7" max="8" width="8.88671875" style="3"/>
    <col min="9" max="9" width="15.33203125" style="3" customWidth="1"/>
    <col min="10" max="16384" width="8.88671875" style="3"/>
  </cols>
  <sheetData>
    <row r="3" spans="3:10" ht="16.2" thickBot="1">
      <c r="C3" s="244" t="s">
        <v>585</v>
      </c>
    </row>
    <row r="4" spans="3:10" ht="15.6" thickBot="1">
      <c r="C4" s="282"/>
      <c r="D4" s="643" t="s">
        <v>579</v>
      </c>
      <c r="E4" s="644"/>
      <c r="F4" s="645"/>
      <c r="G4" s="643" t="s">
        <v>580</v>
      </c>
      <c r="H4" s="644"/>
      <c r="I4" s="645"/>
      <c r="J4" s="284"/>
    </row>
    <row r="5" spans="3:10" ht="44.25" customHeight="1">
      <c r="C5" s="283" t="s">
        <v>112</v>
      </c>
      <c r="D5" s="596" t="s">
        <v>174</v>
      </c>
      <c r="E5" s="596" t="s">
        <v>175</v>
      </c>
      <c r="F5" s="646" t="s">
        <v>581</v>
      </c>
      <c r="G5" s="596" t="s">
        <v>176</v>
      </c>
      <c r="H5" s="596" t="s">
        <v>175</v>
      </c>
      <c r="I5" s="646" t="s">
        <v>582</v>
      </c>
      <c r="J5" s="284"/>
    </row>
    <row r="6" spans="3:10" ht="15.6" thickBot="1">
      <c r="C6" s="249"/>
      <c r="D6" s="597"/>
      <c r="E6" s="597"/>
      <c r="F6" s="647"/>
      <c r="G6" s="597"/>
      <c r="H6" s="597"/>
      <c r="I6" s="647"/>
      <c r="J6" s="284"/>
    </row>
    <row r="7" spans="3:10" ht="15.6" thickBot="1">
      <c r="C7" s="285">
        <v>2018</v>
      </c>
      <c r="D7" s="286">
        <v>22020</v>
      </c>
      <c r="E7" s="286">
        <v>296108</v>
      </c>
      <c r="F7" s="253">
        <v>100594.4</v>
      </c>
      <c r="G7" s="286">
        <v>1960</v>
      </c>
      <c r="H7" s="286">
        <v>147420</v>
      </c>
      <c r="I7" s="253">
        <v>93709.3</v>
      </c>
      <c r="J7" s="284"/>
    </row>
    <row r="8" spans="3:10" ht="15.6" thickBot="1">
      <c r="C8" s="285">
        <v>2019</v>
      </c>
      <c r="D8" s="286">
        <v>23912</v>
      </c>
      <c r="E8" s="286">
        <v>269926</v>
      </c>
      <c r="F8" s="253">
        <v>108608.4</v>
      </c>
      <c r="G8" s="286">
        <v>2327</v>
      </c>
      <c r="H8" s="286">
        <v>151007</v>
      </c>
      <c r="I8" s="253">
        <v>95522.7</v>
      </c>
      <c r="J8" s="284"/>
    </row>
    <row r="9" spans="3:10" ht="15.6" thickBot="1">
      <c r="C9" s="285">
        <v>2020</v>
      </c>
      <c r="D9" s="286">
        <v>19806</v>
      </c>
      <c r="E9" s="286">
        <v>269196</v>
      </c>
      <c r="F9" s="253">
        <v>117310.8</v>
      </c>
      <c r="G9" s="286">
        <v>2387</v>
      </c>
      <c r="H9" s="286">
        <v>207296</v>
      </c>
      <c r="I9" s="253">
        <v>231040.6</v>
      </c>
      <c r="J9" s="284"/>
    </row>
    <row r="10" spans="3:10" ht="15.6" thickBot="1">
      <c r="C10" s="285">
        <v>2021</v>
      </c>
      <c r="D10" s="286">
        <v>27694</v>
      </c>
      <c r="E10" s="286">
        <v>304643</v>
      </c>
      <c r="F10" s="253">
        <v>167026.79999999999</v>
      </c>
      <c r="G10" s="286">
        <v>2700</v>
      </c>
      <c r="H10" s="286">
        <v>232721</v>
      </c>
      <c r="I10" s="253">
        <v>367479.8</v>
      </c>
      <c r="J10" s="284"/>
    </row>
    <row r="11" spans="3:10" ht="15.6" thickBot="1">
      <c r="C11" s="285">
        <v>2022</v>
      </c>
      <c r="D11" s="286">
        <v>37822</v>
      </c>
      <c r="E11" s="286">
        <v>356158</v>
      </c>
      <c r="F11" s="253">
        <v>177795.6</v>
      </c>
      <c r="G11" s="286">
        <v>2831</v>
      </c>
      <c r="H11" s="286">
        <v>250432</v>
      </c>
      <c r="I11" s="253">
        <v>368921.5</v>
      </c>
      <c r="J11" s="284"/>
    </row>
    <row r="12" spans="3:10" ht="15.6">
      <c r="C12"/>
      <c r="D12"/>
      <c r="E12"/>
      <c r="F12"/>
      <c r="G12"/>
      <c r="H12"/>
      <c r="I12"/>
      <c r="J12"/>
    </row>
    <row r="13" spans="3:10" ht="15.6">
      <c r="C13"/>
      <c r="D13"/>
      <c r="E13"/>
      <c r="F13"/>
      <c r="G13"/>
      <c r="H13"/>
      <c r="I13"/>
      <c r="J13"/>
    </row>
    <row r="14" spans="3:10" ht="15.6">
      <c r="C14" s="197" t="s">
        <v>583</v>
      </c>
      <c r="D14"/>
      <c r="E14"/>
      <c r="F14"/>
      <c r="G14"/>
      <c r="H14"/>
      <c r="I14"/>
      <c r="J14"/>
    </row>
    <row r="15" spans="3:10" ht="15.6">
      <c r="C15" s="197" t="s">
        <v>584</v>
      </c>
      <c r="D15"/>
      <c r="E15"/>
      <c r="F15"/>
      <c r="G15"/>
      <c r="H15"/>
      <c r="I15"/>
      <c r="J15"/>
    </row>
    <row r="18" spans="4:4" ht="15.6">
      <c r="D18" s="12" t="s">
        <v>403</v>
      </c>
    </row>
  </sheetData>
  <mergeCells count="8">
    <mergeCell ref="D4:F4"/>
    <mergeCell ref="G4:I4"/>
    <mergeCell ref="D5:D6"/>
    <mergeCell ref="E5:E6"/>
    <mergeCell ref="F5:F6"/>
    <mergeCell ref="G5:G6"/>
    <mergeCell ref="H5:H6"/>
    <mergeCell ref="I5:I6"/>
  </mergeCells>
  <hyperlinks>
    <hyperlink ref="D4" location="_ftn1" display="_ftn1" xr:uid="{BCAB85E8-C2F9-4422-B3D0-28088C47B175}"/>
    <hyperlink ref="G4" location="_ftn2" display="_ftn2" xr:uid="{AFDF88B2-7D5E-4366-A852-73AFA639BE54}"/>
    <hyperlink ref="C14" location="_ftnref1" display="_ftnref1" xr:uid="{66FBE1F4-14A8-41BA-992D-F773E59A935A}"/>
    <hyperlink ref="C15" location="_ftnref2" display="_ftnref2" xr:uid="{12755228-61C4-487E-AE4C-9DD65DB1480C}"/>
    <hyperlink ref="D18" location="Contents!A1" display="BACK TO CONTENTS" xr:uid="{7620E5C5-1B00-4D41-93B0-BE513D51805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726C2-4692-4008-86E1-C2DC53BD8C6A}">
  <sheetPr>
    <tabColor rgb="FFC00000"/>
  </sheetPr>
  <dimension ref="B2:L19"/>
  <sheetViews>
    <sheetView showGridLines="0" workbookViewId="0">
      <selection activeCell="C19" sqref="C19"/>
    </sheetView>
  </sheetViews>
  <sheetFormatPr defaultColWidth="8.88671875" defaultRowHeight="15"/>
  <cols>
    <col min="1" max="1" width="8.88671875" style="32"/>
    <col min="2" max="2" width="38.44140625" style="32" customWidth="1"/>
    <col min="3" max="3" width="15.88671875" style="32" customWidth="1"/>
    <col min="4" max="5" width="14.33203125" style="32" customWidth="1"/>
    <col min="6" max="6" width="13.6640625" style="32" customWidth="1"/>
    <col min="7" max="7" width="14.6640625" style="32" customWidth="1"/>
    <col min="8" max="8" width="13" style="32" customWidth="1"/>
    <col min="9" max="9" width="10.88671875" style="358" bestFit="1" customWidth="1"/>
    <col min="10" max="10" width="23.33203125" style="32" bestFit="1" customWidth="1"/>
    <col min="11" max="11" width="14.109375" style="360" bestFit="1" customWidth="1"/>
    <col min="12" max="12" width="10.109375" style="32" bestFit="1" customWidth="1"/>
    <col min="13" max="13" width="13.5546875" style="32" customWidth="1"/>
    <col min="14" max="16" width="10.109375" style="32" bestFit="1" customWidth="1"/>
    <col min="17" max="16384" width="8.88671875" style="32"/>
  </cols>
  <sheetData>
    <row r="2" spans="2:11" ht="15.6">
      <c r="C2" s="7"/>
      <c r="D2" s="7"/>
      <c r="E2" s="7"/>
    </row>
    <row r="3" spans="2:11" ht="15.6">
      <c r="B3" s="7" t="s">
        <v>427</v>
      </c>
      <c r="C3" s="7"/>
      <c r="D3" s="7"/>
      <c r="E3" s="7"/>
    </row>
    <row r="4" spans="2:11" ht="15.6">
      <c r="B4" s="165" t="s">
        <v>5</v>
      </c>
      <c r="C4" s="578">
        <v>2021</v>
      </c>
      <c r="D4" s="579"/>
      <c r="E4" s="580"/>
      <c r="F4" s="575">
        <v>2022</v>
      </c>
      <c r="G4" s="576"/>
      <c r="H4" s="577"/>
      <c r="K4" s="32"/>
    </row>
    <row r="5" spans="2:11">
      <c r="B5" s="166"/>
      <c r="C5" s="231" t="s">
        <v>6</v>
      </c>
      <c r="D5" s="231" t="s">
        <v>7</v>
      </c>
      <c r="E5" s="231" t="s">
        <v>8</v>
      </c>
      <c r="F5" s="231" t="s">
        <v>6</v>
      </c>
      <c r="G5" s="231" t="s">
        <v>7</v>
      </c>
      <c r="H5" s="231" t="s">
        <v>8</v>
      </c>
      <c r="K5" s="32"/>
    </row>
    <row r="6" spans="2:11">
      <c r="B6" s="135" t="s">
        <v>9</v>
      </c>
      <c r="C6" s="114">
        <v>43234</v>
      </c>
      <c r="D6" s="114">
        <v>76036</v>
      </c>
      <c r="E6" s="114">
        <f t="shared" ref="E6:E15" si="0">C6+D6</f>
        <v>119270</v>
      </c>
      <c r="F6" s="114">
        <v>79749</v>
      </c>
      <c r="G6" s="114">
        <v>135193</v>
      </c>
      <c r="H6" s="114">
        <v>214942</v>
      </c>
      <c r="K6" s="32"/>
    </row>
    <row r="7" spans="2:11">
      <c r="B7" s="135" t="s">
        <v>10</v>
      </c>
      <c r="C7" s="114">
        <v>144655</v>
      </c>
      <c r="D7" s="114">
        <v>268156</v>
      </c>
      <c r="E7" s="114">
        <f t="shared" si="0"/>
        <v>412811</v>
      </c>
      <c r="F7" s="114">
        <v>260551</v>
      </c>
      <c r="G7" s="114">
        <v>538380</v>
      </c>
      <c r="H7" s="114">
        <v>798931</v>
      </c>
      <c r="K7" s="32"/>
    </row>
    <row r="8" spans="2:11">
      <c r="B8" s="135" t="s">
        <v>11</v>
      </c>
      <c r="C8" s="114">
        <v>36196</v>
      </c>
      <c r="D8" s="114">
        <v>58779</v>
      </c>
      <c r="E8" s="114">
        <f t="shared" si="0"/>
        <v>94975</v>
      </c>
      <c r="F8" s="114">
        <v>60352</v>
      </c>
      <c r="G8" s="114">
        <v>91504</v>
      </c>
      <c r="H8" s="114">
        <v>151856</v>
      </c>
      <c r="K8" s="32"/>
    </row>
    <row r="9" spans="2:11">
      <c r="B9" s="135" t="s">
        <v>12</v>
      </c>
      <c r="C9" s="114">
        <v>15300</v>
      </c>
      <c r="D9" s="114">
        <v>32011</v>
      </c>
      <c r="E9" s="114">
        <f t="shared" si="0"/>
        <v>47311</v>
      </c>
      <c r="F9" s="114">
        <v>28894</v>
      </c>
      <c r="G9" s="114">
        <v>55321</v>
      </c>
      <c r="H9" s="114">
        <v>84215</v>
      </c>
      <c r="K9" s="32"/>
    </row>
    <row r="10" spans="2:11">
      <c r="B10" s="135" t="s">
        <v>13</v>
      </c>
      <c r="C10" s="114">
        <v>305605</v>
      </c>
      <c r="D10" s="114">
        <v>513641</v>
      </c>
      <c r="E10" s="114">
        <f t="shared" si="0"/>
        <v>819246</v>
      </c>
      <c r="F10" s="114">
        <v>546127</v>
      </c>
      <c r="G10" s="114">
        <v>787931</v>
      </c>
      <c r="H10" s="114">
        <v>1334058</v>
      </c>
      <c r="K10" s="32"/>
    </row>
    <row r="11" spans="2:11">
      <c r="B11" s="135" t="s">
        <v>14</v>
      </c>
      <c r="C11" s="114">
        <v>10568</v>
      </c>
      <c r="D11" s="114">
        <v>19680</v>
      </c>
      <c r="E11" s="114">
        <f t="shared" si="0"/>
        <v>30248</v>
      </c>
      <c r="F11" s="114">
        <v>19695</v>
      </c>
      <c r="G11" s="114">
        <v>27685</v>
      </c>
      <c r="H11" s="114">
        <v>47380</v>
      </c>
      <c r="K11" s="32"/>
    </row>
    <row r="12" spans="2:11">
      <c r="B12" s="135" t="s">
        <v>15</v>
      </c>
      <c r="C12" s="114">
        <v>24792</v>
      </c>
      <c r="D12" s="114">
        <v>52934</v>
      </c>
      <c r="E12" s="114">
        <f t="shared" si="0"/>
        <v>77726</v>
      </c>
      <c r="F12" s="114">
        <v>43851</v>
      </c>
      <c r="G12" s="114">
        <v>66221</v>
      </c>
      <c r="H12" s="114">
        <v>110072</v>
      </c>
      <c r="K12" s="32"/>
    </row>
    <row r="13" spans="2:11">
      <c r="B13" s="135" t="s">
        <v>16</v>
      </c>
      <c r="C13" s="114">
        <v>22724</v>
      </c>
      <c r="D13" s="114">
        <v>43956</v>
      </c>
      <c r="E13" s="114">
        <f t="shared" si="0"/>
        <v>66680</v>
      </c>
      <c r="F13" s="114">
        <v>39647</v>
      </c>
      <c r="G13" s="114">
        <v>57969</v>
      </c>
      <c r="H13" s="114">
        <v>97616</v>
      </c>
      <c r="K13" s="32"/>
    </row>
    <row r="14" spans="2:11">
      <c r="B14" s="135" t="s">
        <v>17</v>
      </c>
      <c r="C14" s="114">
        <v>52689</v>
      </c>
      <c r="D14" s="114">
        <v>90462</v>
      </c>
      <c r="E14" s="114">
        <f t="shared" si="0"/>
        <v>143151</v>
      </c>
      <c r="F14" s="114">
        <v>87960</v>
      </c>
      <c r="G14" s="114">
        <v>130438</v>
      </c>
      <c r="H14" s="114">
        <v>218398</v>
      </c>
      <c r="K14" s="32"/>
    </row>
    <row r="15" spans="2:11">
      <c r="B15" s="135" t="s">
        <v>18</v>
      </c>
      <c r="C15" s="114">
        <v>19480</v>
      </c>
      <c r="D15" s="114">
        <v>31188</v>
      </c>
      <c r="E15" s="114">
        <f t="shared" si="0"/>
        <v>50668</v>
      </c>
      <c r="F15" s="114">
        <v>35075</v>
      </c>
      <c r="G15" s="114">
        <v>41304</v>
      </c>
      <c r="H15" s="114">
        <v>76379</v>
      </c>
      <c r="K15" s="32"/>
    </row>
    <row r="16" spans="2:11">
      <c r="B16" s="81" t="s">
        <v>8</v>
      </c>
      <c r="C16" s="137">
        <v>675243</v>
      </c>
      <c r="D16" s="137">
        <v>1186843</v>
      </c>
      <c r="E16" s="137">
        <f>SUM(C16:D16)</f>
        <v>1862086</v>
      </c>
      <c r="F16" s="137">
        <f>SUM(F6:F15)</f>
        <v>1201901</v>
      </c>
      <c r="G16" s="137">
        <v>1931946</v>
      </c>
      <c r="H16" s="137">
        <f>SUM(F16:G16)</f>
        <v>3133847</v>
      </c>
      <c r="J16" s="360"/>
    </row>
    <row r="17" spans="2:12">
      <c r="J17" s="361"/>
      <c r="K17" s="361"/>
      <c r="L17" s="361"/>
    </row>
    <row r="18" spans="2:12">
      <c r="B18" s="33"/>
      <c r="C18" s="33"/>
      <c r="D18" s="33"/>
      <c r="E18" s="33"/>
      <c r="F18" s="199"/>
      <c r="K18" s="32"/>
      <c r="L18" s="358"/>
    </row>
    <row r="19" spans="2:12" ht="15.6">
      <c r="C19" s="445" t="s">
        <v>403</v>
      </c>
    </row>
  </sheetData>
  <mergeCells count="2">
    <mergeCell ref="F4:H4"/>
    <mergeCell ref="C4:E4"/>
  </mergeCells>
  <hyperlinks>
    <hyperlink ref="C19" location="Contents!A1" display="BACK TO CONTENTS" xr:uid="{496EB04B-3EFD-42E8-8083-672B2FE7E083}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BBF99-6DC6-42A1-8B81-B58BE3EB3E34}">
  <sheetPr>
    <tabColor rgb="FFC00000"/>
  </sheetPr>
  <dimension ref="C1:H12"/>
  <sheetViews>
    <sheetView showGridLines="0" workbookViewId="0">
      <selection activeCell="D12" sqref="D12"/>
    </sheetView>
  </sheetViews>
  <sheetFormatPr defaultColWidth="8.88671875" defaultRowHeight="15"/>
  <cols>
    <col min="1" max="2" width="8.88671875" style="3"/>
    <col min="3" max="3" width="15.6640625" style="3" customWidth="1"/>
    <col min="4" max="4" width="22.6640625" style="3" customWidth="1"/>
    <col min="5" max="5" width="20" style="3" customWidth="1"/>
    <col min="6" max="6" width="20.44140625" style="3" customWidth="1"/>
    <col min="7" max="7" width="20.5546875" style="3" customWidth="1"/>
    <col min="8" max="8" width="18.6640625" style="3" customWidth="1"/>
    <col min="9" max="16384" width="8.88671875" style="3"/>
  </cols>
  <sheetData>
    <row r="1" spans="3:8" ht="7.95" customHeight="1"/>
    <row r="5" spans="3:8" ht="16.2" thickBot="1">
      <c r="C5" s="244" t="s">
        <v>586</v>
      </c>
    </row>
    <row r="6" spans="3:8" ht="15.6" thickBot="1">
      <c r="C6" s="287" t="s">
        <v>438</v>
      </c>
      <c r="D6" s="288">
        <v>2018</v>
      </c>
      <c r="E6" s="288">
        <v>2019</v>
      </c>
      <c r="F6" s="288">
        <v>2020</v>
      </c>
      <c r="G6" s="288">
        <v>2021</v>
      </c>
      <c r="H6" s="288">
        <v>2022</v>
      </c>
    </row>
    <row r="7" spans="3:8" ht="15.6" thickBot="1">
      <c r="C7" s="289" t="s">
        <v>439</v>
      </c>
      <c r="D7" s="290">
        <v>149942</v>
      </c>
      <c r="E7" s="290">
        <v>174663</v>
      </c>
      <c r="F7" s="290">
        <v>318362.09999999998</v>
      </c>
      <c r="G7" s="290">
        <v>545358.1</v>
      </c>
      <c r="H7" s="290">
        <v>524321.69999999995</v>
      </c>
    </row>
    <row r="8" spans="3:8" ht="15.6" thickBot="1">
      <c r="C8" s="289" t="s">
        <v>440</v>
      </c>
      <c r="D8" s="290">
        <v>16801.400000000001</v>
      </c>
      <c r="E8" s="290">
        <v>18776.8</v>
      </c>
      <c r="F8" s="290">
        <v>20150.400000000001</v>
      </c>
      <c r="G8" s="290">
        <v>31413.8</v>
      </c>
      <c r="H8" s="290">
        <v>34483.5</v>
      </c>
    </row>
    <row r="9" spans="3:8" ht="15.6" thickBot="1">
      <c r="C9" s="291" t="s">
        <v>8</v>
      </c>
      <c r="D9" s="292">
        <v>166743.4</v>
      </c>
      <c r="E9" s="292">
        <v>193439.8</v>
      </c>
      <c r="F9" s="292">
        <v>338512.5</v>
      </c>
      <c r="G9" s="292">
        <v>576771.9</v>
      </c>
      <c r="H9" s="229">
        <v>558805.19999999995</v>
      </c>
    </row>
    <row r="12" spans="3:8" ht="15.6">
      <c r="D12" s="12" t="s">
        <v>403</v>
      </c>
    </row>
  </sheetData>
  <hyperlinks>
    <hyperlink ref="D12" location="Contents!A1" display="BACK TO CONTENTS" xr:uid="{C5250EC8-6F47-4F9F-86B7-1A9B7B02FA6F}"/>
  </hyperlink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1C426-2E20-4360-AA02-6FA37C104205}">
  <sheetPr>
    <tabColor rgb="FFC00000"/>
  </sheetPr>
  <dimension ref="C4:I32"/>
  <sheetViews>
    <sheetView showGridLines="0" workbookViewId="0">
      <pane xSplit="4" ySplit="5" topLeftCell="E24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8.88671875" defaultRowHeight="15"/>
  <cols>
    <col min="1" max="2" width="8.88671875" style="3"/>
    <col min="3" max="3" width="11.6640625" style="3" customWidth="1"/>
    <col min="4" max="4" width="57.77734375" style="3" customWidth="1"/>
    <col min="5" max="5" width="15.44140625" style="3" customWidth="1"/>
    <col min="6" max="6" width="14.88671875" style="3" customWidth="1"/>
    <col min="7" max="7" width="13.88671875" style="3" customWidth="1"/>
    <col min="8" max="8" width="12.6640625" style="3" customWidth="1"/>
    <col min="9" max="9" width="15" style="3" customWidth="1"/>
    <col min="10" max="16384" width="8.88671875" style="3"/>
  </cols>
  <sheetData>
    <row r="4" spans="3:9" ht="16.2" thickBot="1">
      <c r="C4" s="244" t="s">
        <v>589</v>
      </c>
    </row>
    <row r="5" spans="3:9" ht="15.6" thickBot="1">
      <c r="C5" s="177" t="s">
        <v>151</v>
      </c>
      <c r="D5" s="2" t="s">
        <v>178</v>
      </c>
      <c r="E5" s="117">
        <v>2018</v>
      </c>
      <c r="F5" s="117">
        <v>2019</v>
      </c>
      <c r="G5" s="117">
        <v>2020</v>
      </c>
      <c r="H5" s="117">
        <v>2021</v>
      </c>
      <c r="I5" s="117">
        <v>2022</v>
      </c>
    </row>
    <row r="6" spans="3:9" ht="15.6" thickBot="1">
      <c r="C6" s="41" t="s">
        <v>47</v>
      </c>
      <c r="D6" s="265" t="s">
        <v>179</v>
      </c>
      <c r="E6" s="514">
        <v>1702.9</v>
      </c>
      <c r="F6" s="514">
        <v>2118.6</v>
      </c>
      <c r="G6" s="514">
        <v>2324.1</v>
      </c>
      <c r="H6" s="514">
        <v>3527.2</v>
      </c>
      <c r="I6" s="514">
        <v>3367.3</v>
      </c>
    </row>
    <row r="7" spans="3:9" ht="15.6" thickBot="1">
      <c r="C7" s="41" t="s">
        <v>180</v>
      </c>
      <c r="D7" s="265" t="s">
        <v>181</v>
      </c>
      <c r="E7" s="514">
        <v>835.3</v>
      </c>
      <c r="F7" s="514">
        <v>1086.7</v>
      </c>
      <c r="G7" s="514">
        <v>1520.2</v>
      </c>
      <c r="H7" s="514">
        <v>1724.6</v>
      </c>
      <c r="I7" s="514">
        <v>1442.3</v>
      </c>
    </row>
    <row r="8" spans="3:9" ht="27" thickBot="1">
      <c r="C8" s="41" t="s">
        <v>182</v>
      </c>
      <c r="D8" s="265" t="s">
        <v>183</v>
      </c>
      <c r="E8" s="514">
        <v>791.1</v>
      </c>
      <c r="F8" s="514">
        <v>1257.5</v>
      </c>
      <c r="G8" s="514">
        <v>1902.4</v>
      </c>
      <c r="H8" s="514">
        <v>3487.8</v>
      </c>
      <c r="I8" s="514">
        <v>2792.5</v>
      </c>
    </row>
    <row r="9" spans="3:9" ht="27" thickBot="1">
      <c r="C9" s="41" t="s">
        <v>184</v>
      </c>
      <c r="D9" s="265" t="s">
        <v>185</v>
      </c>
      <c r="E9" s="514">
        <v>2142.1999999999998</v>
      </c>
      <c r="F9" s="514">
        <v>2532.8000000000002</v>
      </c>
      <c r="G9" s="514">
        <v>2962.6</v>
      </c>
      <c r="H9" s="514">
        <v>4273.8</v>
      </c>
      <c r="I9" s="514">
        <v>4365.3</v>
      </c>
    </row>
    <row r="10" spans="3:9" ht="15.6" thickBot="1">
      <c r="C10" s="41" t="s">
        <v>186</v>
      </c>
      <c r="D10" s="265" t="s">
        <v>187</v>
      </c>
      <c r="E10" s="514">
        <v>26489.4</v>
      </c>
      <c r="F10" s="514">
        <v>20513.099999999999</v>
      </c>
      <c r="G10" s="514">
        <v>28737.599999999999</v>
      </c>
      <c r="H10" s="514">
        <v>45307.1</v>
      </c>
      <c r="I10" s="514">
        <v>51213</v>
      </c>
    </row>
    <row r="11" spans="3:9" ht="15.6" thickBot="1">
      <c r="C11" s="41" t="s">
        <v>188</v>
      </c>
      <c r="D11" s="265" t="s">
        <v>189</v>
      </c>
      <c r="E11" s="514">
        <v>17283.3</v>
      </c>
      <c r="F11" s="514">
        <v>14643</v>
      </c>
      <c r="G11" s="514">
        <v>21737.4</v>
      </c>
      <c r="H11" s="514">
        <v>28702.3</v>
      </c>
      <c r="I11" s="514">
        <v>31775.1</v>
      </c>
    </row>
    <row r="12" spans="3:9" ht="15.6" thickBot="1">
      <c r="C12" s="41" t="s">
        <v>190</v>
      </c>
      <c r="D12" s="265" t="s">
        <v>191</v>
      </c>
      <c r="E12" s="514">
        <v>4942.1000000000004</v>
      </c>
      <c r="F12" s="514">
        <v>5802.7</v>
      </c>
      <c r="G12" s="514">
        <v>7345.6</v>
      </c>
      <c r="H12" s="514">
        <v>11380.8</v>
      </c>
      <c r="I12" s="514">
        <v>12348.4</v>
      </c>
    </row>
    <row r="13" spans="3:9" ht="40.200000000000003" thickBot="1">
      <c r="C13" s="41" t="s">
        <v>192</v>
      </c>
      <c r="D13" s="265" t="s">
        <v>193</v>
      </c>
      <c r="E13" s="514">
        <v>46.1</v>
      </c>
      <c r="F13" s="514">
        <v>55.6</v>
      </c>
      <c r="G13" s="514">
        <v>46.7</v>
      </c>
      <c r="H13" s="514">
        <v>84.3</v>
      </c>
      <c r="I13" s="514">
        <v>84.9</v>
      </c>
    </row>
    <row r="14" spans="3:9" ht="40.200000000000003" thickBot="1">
      <c r="C14" s="41" t="s">
        <v>194</v>
      </c>
      <c r="D14" s="265" t="s">
        <v>195</v>
      </c>
      <c r="E14" s="514">
        <v>254.7</v>
      </c>
      <c r="F14" s="514">
        <v>285.10000000000002</v>
      </c>
      <c r="G14" s="514">
        <v>269.2</v>
      </c>
      <c r="H14" s="514">
        <v>366.1</v>
      </c>
      <c r="I14" s="514">
        <v>361.7</v>
      </c>
    </row>
    <row r="15" spans="3:9" ht="40.200000000000003" thickBot="1">
      <c r="C15" s="41" t="s">
        <v>196</v>
      </c>
      <c r="D15" s="265" t="s">
        <v>197</v>
      </c>
      <c r="E15" s="514">
        <v>1466</v>
      </c>
      <c r="F15" s="514">
        <v>2969</v>
      </c>
      <c r="G15" s="514">
        <v>1856</v>
      </c>
      <c r="H15" s="514">
        <v>2558</v>
      </c>
      <c r="I15" s="514">
        <v>2799.2</v>
      </c>
    </row>
    <row r="16" spans="3:9" ht="15.6" thickBot="1">
      <c r="C16" s="41" t="s">
        <v>198</v>
      </c>
      <c r="D16" s="265" t="s">
        <v>199</v>
      </c>
      <c r="E16" s="514">
        <v>1506.7</v>
      </c>
      <c r="F16" s="514">
        <v>2293.3000000000002</v>
      </c>
      <c r="G16" s="514">
        <v>3569.9</v>
      </c>
      <c r="H16" s="514">
        <v>4158.8999999999996</v>
      </c>
      <c r="I16" s="514">
        <v>3567.2</v>
      </c>
    </row>
    <row r="17" spans="3:9" ht="53.4" thickBot="1">
      <c r="C17" s="41" t="s">
        <v>200</v>
      </c>
      <c r="D17" s="265" t="s">
        <v>201</v>
      </c>
      <c r="E17" s="514">
        <v>371.4</v>
      </c>
      <c r="F17" s="514">
        <v>395.1</v>
      </c>
      <c r="G17" s="514">
        <v>370.8</v>
      </c>
      <c r="H17" s="514">
        <v>540.4</v>
      </c>
      <c r="I17" s="514">
        <v>573.29999999999995</v>
      </c>
    </row>
    <row r="18" spans="3:9" ht="27" thickBot="1">
      <c r="C18" s="41" t="s">
        <v>202</v>
      </c>
      <c r="D18" s="265" t="s">
        <v>203</v>
      </c>
      <c r="E18" s="514">
        <v>1253.7</v>
      </c>
      <c r="F18" s="514">
        <v>1451.5</v>
      </c>
      <c r="G18" s="514">
        <v>1145.5999999999999</v>
      </c>
      <c r="H18" s="514">
        <v>1523.5</v>
      </c>
      <c r="I18" s="514">
        <v>1573.9</v>
      </c>
    </row>
    <row r="19" spans="3:9" ht="40.200000000000003" thickBot="1">
      <c r="C19" s="41" t="s">
        <v>204</v>
      </c>
      <c r="D19" s="265" t="s">
        <v>205</v>
      </c>
      <c r="E19" s="514">
        <v>90.9</v>
      </c>
      <c r="F19" s="514">
        <v>154.80000000000001</v>
      </c>
      <c r="G19" s="514">
        <v>32.799999999999997</v>
      </c>
      <c r="H19" s="514">
        <v>103.9</v>
      </c>
      <c r="I19" s="514">
        <v>73.7</v>
      </c>
    </row>
    <row r="20" spans="3:9" ht="15.6" thickBot="1">
      <c r="C20" s="41" t="s">
        <v>206</v>
      </c>
      <c r="D20" s="265" t="s">
        <v>207</v>
      </c>
      <c r="E20" s="514">
        <v>7988.7</v>
      </c>
      <c r="F20" s="514">
        <v>8976</v>
      </c>
      <c r="G20" s="514">
        <v>9451.2999999999993</v>
      </c>
      <c r="H20" s="514">
        <v>12079.9</v>
      </c>
      <c r="I20" s="514">
        <v>10182</v>
      </c>
    </row>
    <row r="21" spans="3:9" ht="53.4" thickBot="1">
      <c r="C21" s="41" t="s">
        <v>208</v>
      </c>
      <c r="D21" s="265" t="s">
        <v>588</v>
      </c>
      <c r="E21" s="514">
        <v>23091.200000000001</v>
      </c>
      <c r="F21" s="514">
        <v>33604.800000000003</v>
      </c>
      <c r="G21" s="514">
        <v>21881</v>
      </c>
      <c r="H21" s="514">
        <v>27832.400000000001</v>
      </c>
      <c r="I21" s="514">
        <v>29338.7</v>
      </c>
    </row>
    <row r="22" spans="3:9" ht="15.6" thickBot="1">
      <c r="C22" s="41" t="s">
        <v>209</v>
      </c>
      <c r="D22" s="265" t="s">
        <v>210</v>
      </c>
      <c r="E22" s="514">
        <v>8175.8</v>
      </c>
      <c r="F22" s="514">
        <v>7840.1</v>
      </c>
      <c r="G22" s="514">
        <v>8683.7999999999993</v>
      </c>
      <c r="H22" s="514">
        <v>14952.7</v>
      </c>
      <c r="I22" s="514">
        <v>18013.5</v>
      </c>
    </row>
    <row r="23" spans="3:9" ht="53.4" thickBot="1">
      <c r="C23" s="41" t="s">
        <v>211</v>
      </c>
      <c r="D23" s="265" t="s">
        <v>212</v>
      </c>
      <c r="E23" s="514">
        <v>1092</v>
      </c>
      <c r="F23" s="514">
        <v>1268.4000000000001</v>
      </c>
      <c r="G23" s="514">
        <v>1910.3</v>
      </c>
      <c r="H23" s="514">
        <v>2193.6999999999998</v>
      </c>
      <c r="I23" s="514">
        <v>1931.9</v>
      </c>
    </row>
    <row r="24" spans="3:9" ht="15.6" thickBot="1">
      <c r="C24" s="41" t="s">
        <v>213</v>
      </c>
      <c r="D24" s="265" t="s">
        <v>214</v>
      </c>
      <c r="E24" s="514">
        <v>881.8</v>
      </c>
      <c r="F24" s="514">
        <v>156.19999999999999</v>
      </c>
      <c r="G24" s="514">
        <v>2631.3</v>
      </c>
      <c r="H24" s="514">
        <v>237.2</v>
      </c>
      <c r="I24" s="514">
        <v>423.7</v>
      </c>
    </row>
    <row r="25" spans="3:9" ht="15.6" thickBot="1">
      <c r="C25" s="41" t="s">
        <v>215</v>
      </c>
      <c r="D25" s="265" t="s">
        <v>216</v>
      </c>
      <c r="E25" s="514">
        <v>1282.0999999999999</v>
      </c>
      <c r="F25" s="514">
        <v>1386.5</v>
      </c>
      <c r="G25" s="514">
        <v>1920.1</v>
      </c>
      <c r="H25" s="514">
        <v>1786</v>
      </c>
      <c r="I25" s="514">
        <v>1401.1</v>
      </c>
    </row>
    <row r="26" spans="3:9" ht="15.6" thickBot="1">
      <c r="C26" s="41" t="s">
        <v>217</v>
      </c>
      <c r="D26" s="265" t="s">
        <v>218</v>
      </c>
      <c r="E26" s="514">
        <v>3.6</v>
      </c>
      <c r="F26" s="514">
        <v>4.3</v>
      </c>
      <c r="G26" s="514">
        <v>4.8</v>
      </c>
      <c r="H26" s="514">
        <v>7.8</v>
      </c>
      <c r="I26" s="514">
        <v>12.9</v>
      </c>
    </row>
    <row r="27" spans="3:9" ht="15.6" thickBot="1">
      <c r="C27" s="41" t="s">
        <v>219</v>
      </c>
      <c r="D27" s="265" t="s">
        <v>220</v>
      </c>
      <c r="E27" s="514">
        <v>127.7</v>
      </c>
      <c r="F27" s="514">
        <v>130.4</v>
      </c>
      <c r="G27" s="514">
        <v>187.5</v>
      </c>
      <c r="H27" s="514">
        <v>203.9</v>
      </c>
      <c r="I27" s="514">
        <v>154.1</v>
      </c>
    </row>
    <row r="28" spans="3:9" ht="15.6" thickBot="1">
      <c r="C28" s="58"/>
      <c r="D28" s="144" t="s">
        <v>8</v>
      </c>
      <c r="E28" s="515">
        <v>101819.2</v>
      </c>
      <c r="F28" s="515">
        <v>108925.1</v>
      </c>
      <c r="G28" s="515">
        <v>120491.2</v>
      </c>
      <c r="H28" s="515">
        <v>167032.5</v>
      </c>
      <c r="I28" s="515">
        <v>177795.6</v>
      </c>
    </row>
    <row r="32" spans="3:9" ht="15.6">
      <c r="D32" s="12" t="s">
        <v>403</v>
      </c>
    </row>
  </sheetData>
  <hyperlinks>
    <hyperlink ref="D32" location="Contents!A1" display="BACK TO CONTENTS" xr:uid="{0081BF62-FDCF-4CBD-98CD-9619F696A68F}"/>
  </hyperlink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CF065-D2DC-439D-8BC0-567A44298261}">
  <sheetPr>
    <tabColor rgb="FFC00000"/>
  </sheetPr>
  <dimension ref="B3:H30"/>
  <sheetViews>
    <sheetView showGridLines="0" workbookViewId="0">
      <pane xSplit="3" ySplit="4" topLeftCell="D29" activePane="bottomRight" state="frozen"/>
      <selection pane="topRight" activeCell="D1" sqref="D1"/>
      <selection pane="bottomLeft" activeCell="A5" sqref="A5"/>
      <selection pane="bottomRight" activeCell="C7" sqref="C7"/>
    </sheetView>
  </sheetViews>
  <sheetFormatPr defaultColWidth="8.88671875" defaultRowHeight="15"/>
  <cols>
    <col min="1" max="1" width="15.6640625" style="3" customWidth="1"/>
    <col min="2" max="2" width="15.88671875" style="3" customWidth="1"/>
    <col min="3" max="3" width="35.21875" style="3" customWidth="1"/>
    <col min="4" max="4" width="15.44140625" style="3" customWidth="1"/>
    <col min="5" max="5" width="11" style="3" customWidth="1"/>
    <col min="6" max="6" width="13" style="3" customWidth="1"/>
    <col min="7" max="7" width="11.5546875" style="3" customWidth="1"/>
    <col min="8" max="8" width="13.33203125" style="3" customWidth="1"/>
    <col min="9" max="16384" width="8.88671875" style="3"/>
  </cols>
  <sheetData>
    <row r="3" spans="2:8" ht="16.2" thickBot="1">
      <c r="B3" s="244" t="s">
        <v>601</v>
      </c>
    </row>
    <row r="4" spans="2:8" ht="15.6" thickBot="1">
      <c r="B4" s="177" t="s">
        <v>221</v>
      </c>
      <c r="C4" s="2" t="s">
        <v>178</v>
      </c>
      <c r="D4" s="516">
        <v>2018</v>
      </c>
      <c r="E4" s="516">
        <v>2019</v>
      </c>
      <c r="F4" s="516">
        <v>2020</v>
      </c>
      <c r="G4" s="516">
        <v>2021</v>
      </c>
      <c r="H4" s="225">
        <v>2022</v>
      </c>
    </row>
    <row r="5" spans="2:8" ht="15.6" thickBot="1">
      <c r="B5" s="41" t="s">
        <v>47</v>
      </c>
      <c r="C5" s="517" t="s">
        <v>222</v>
      </c>
      <c r="D5" s="514">
        <v>236.7</v>
      </c>
      <c r="E5" s="514">
        <v>307.5</v>
      </c>
      <c r="F5" s="514">
        <v>748.3</v>
      </c>
      <c r="G5" s="514">
        <v>1534.5</v>
      </c>
      <c r="H5" s="514">
        <v>1770.4</v>
      </c>
    </row>
    <row r="6" spans="2:8" ht="22.2" customHeight="1" thickBot="1">
      <c r="B6" s="41" t="s">
        <v>180</v>
      </c>
      <c r="C6" s="517" t="s">
        <v>223</v>
      </c>
      <c r="D6" s="514">
        <v>941.5</v>
      </c>
      <c r="E6" s="514">
        <v>1140</v>
      </c>
      <c r="F6" s="514">
        <v>2364</v>
      </c>
      <c r="G6" s="514">
        <v>3527.8</v>
      </c>
      <c r="H6" s="514">
        <v>5645.8</v>
      </c>
    </row>
    <row r="7" spans="2:8" ht="79.8" customHeight="1" thickBot="1">
      <c r="B7" s="41" t="s">
        <v>182</v>
      </c>
      <c r="C7" s="517" t="s">
        <v>183</v>
      </c>
      <c r="D7" s="514">
        <v>168.4</v>
      </c>
      <c r="E7" s="514">
        <v>159.69999999999999</v>
      </c>
      <c r="F7" s="514">
        <v>355.2</v>
      </c>
      <c r="G7" s="514">
        <v>276.3</v>
      </c>
      <c r="H7" s="514">
        <v>585.4</v>
      </c>
    </row>
    <row r="8" spans="2:8" ht="51.6" customHeight="1" thickBot="1">
      <c r="B8" s="41" t="s">
        <v>184</v>
      </c>
      <c r="C8" s="517" t="s">
        <v>590</v>
      </c>
      <c r="D8" s="514">
        <v>3986.4</v>
      </c>
      <c r="E8" s="514">
        <v>5063.2</v>
      </c>
      <c r="F8" s="514">
        <v>8138.6</v>
      </c>
      <c r="G8" s="514">
        <v>12401.5</v>
      </c>
      <c r="H8" s="514">
        <v>11793.4</v>
      </c>
    </row>
    <row r="9" spans="2:8" ht="15.6" thickBot="1">
      <c r="B9" s="41" t="s">
        <v>186</v>
      </c>
      <c r="C9" s="517" t="s">
        <v>224</v>
      </c>
      <c r="D9" s="514">
        <v>1544.3</v>
      </c>
      <c r="E9" s="514">
        <v>2785.2</v>
      </c>
      <c r="F9" s="514">
        <v>17532.8</v>
      </c>
      <c r="G9" s="514">
        <v>20750.099999999999</v>
      </c>
      <c r="H9" s="514">
        <v>31175</v>
      </c>
    </row>
    <row r="10" spans="2:8" ht="32.4" customHeight="1" thickBot="1">
      <c r="B10" s="41" t="s">
        <v>188</v>
      </c>
      <c r="C10" s="517" t="s">
        <v>189</v>
      </c>
      <c r="D10" s="514">
        <v>3169</v>
      </c>
      <c r="E10" s="514">
        <v>4092.2</v>
      </c>
      <c r="F10" s="514">
        <v>16687.099999999999</v>
      </c>
      <c r="G10" s="514">
        <v>22673.200000000001</v>
      </c>
      <c r="H10" s="514">
        <v>49314</v>
      </c>
    </row>
    <row r="11" spans="2:8" ht="41.4" customHeight="1" thickBot="1">
      <c r="B11" s="41" t="s">
        <v>190</v>
      </c>
      <c r="C11" s="517" t="s">
        <v>191</v>
      </c>
      <c r="D11" s="514">
        <v>158</v>
      </c>
      <c r="E11" s="514">
        <v>214.6</v>
      </c>
      <c r="F11" s="514">
        <v>453.9</v>
      </c>
      <c r="G11" s="514">
        <v>677.1</v>
      </c>
      <c r="H11" s="514">
        <v>956</v>
      </c>
    </row>
    <row r="12" spans="2:8" ht="81.599999999999994" customHeight="1" thickBot="1">
      <c r="B12" s="41" t="s">
        <v>192</v>
      </c>
      <c r="C12" s="517" t="s">
        <v>591</v>
      </c>
      <c r="D12" s="514">
        <v>64.099999999999994</v>
      </c>
      <c r="E12" s="514">
        <v>62.8</v>
      </c>
      <c r="F12" s="514">
        <v>98.5</v>
      </c>
      <c r="G12" s="514">
        <v>91.9</v>
      </c>
      <c r="H12" s="514">
        <v>97.6</v>
      </c>
    </row>
    <row r="13" spans="2:8" ht="81.599999999999994" customHeight="1" thickBot="1">
      <c r="B13" s="41" t="s">
        <v>194</v>
      </c>
      <c r="C13" s="517" t="s">
        <v>592</v>
      </c>
      <c r="D13" s="514">
        <v>124.7</v>
      </c>
      <c r="E13" s="514">
        <v>297.2</v>
      </c>
      <c r="F13" s="514">
        <v>480.9</v>
      </c>
      <c r="G13" s="514">
        <v>639.79999999999995</v>
      </c>
      <c r="H13" s="514">
        <v>311.89999999999998</v>
      </c>
    </row>
    <row r="14" spans="2:8" ht="62.4" customHeight="1" thickBot="1">
      <c r="B14" s="41" t="s">
        <v>196</v>
      </c>
      <c r="C14" s="517" t="s">
        <v>593</v>
      </c>
      <c r="D14" s="514">
        <v>2074.8000000000002</v>
      </c>
      <c r="E14" s="514">
        <v>5283.8</v>
      </c>
      <c r="F14" s="514">
        <v>16812.2</v>
      </c>
      <c r="G14" s="514">
        <v>26102.400000000001</v>
      </c>
      <c r="H14" s="514">
        <v>33715.599999999999</v>
      </c>
    </row>
    <row r="15" spans="2:8" ht="15.6" thickBot="1">
      <c r="B15" s="41" t="s">
        <v>198</v>
      </c>
      <c r="C15" s="517" t="s">
        <v>594</v>
      </c>
      <c r="D15" s="514">
        <v>517.29999999999995</v>
      </c>
      <c r="E15" s="514">
        <v>758.4</v>
      </c>
      <c r="F15" s="514">
        <v>516.5</v>
      </c>
      <c r="G15" s="514">
        <v>786.5</v>
      </c>
      <c r="H15" s="514">
        <v>594.1</v>
      </c>
    </row>
    <row r="16" spans="2:8" ht="94.2" customHeight="1" thickBot="1">
      <c r="B16" s="41" t="s">
        <v>200</v>
      </c>
      <c r="C16" s="517" t="s">
        <v>201</v>
      </c>
      <c r="D16" s="514">
        <v>17.600000000000001</v>
      </c>
      <c r="E16" s="514">
        <v>15.3</v>
      </c>
      <c r="F16" s="514">
        <v>26.7</v>
      </c>
      <c r="G16" s="514">
        <v>83.4</v>
      </c>
      <c r="H16" s="514">
        <v>63.5</v>
      </c>
    </row>
    <row r="17" spans="2:8" ht="53.4" thickBot="1">
      <c r="B17" s="41" t="s">
        <v>202</v>
      </c>
      <c r="C17" s="517" t="s">
        <v>203</v>
      </c>
      <c r="D17" s="514">
        <v>1222.4000000000001</v>
      </c>
      <c r="E17" s="514">
        <v>136.1</v>
      </c>
      <c r="F17" s="514">
        <v>410.2</v>
      </c>
      <c r="G17" s="514">
        <v>1692.1</v>
      </c>
      <c r="H17" s="514">
        <v>1920.7</v>
      </c>
    </row>
    <row r="18" spans="2:8" ht="79.8" customHeight="1" thickBot="1">
      <c r="B18" s="41" t="s">
        <v>204</v>
      </c>
      <c r="C18" s="517" t="s">
        <v>205</v>
      </c>
      <c r="D18" s="514">
        <v>1035.0999999999999</v>
      </c>
      <c r="E18" s="514">
        <v>3005.2</v>
      </c>
      <c r="F18" s="514">
        <v>2848.1</v>
      </c>
      <c r="G18" s="514">
        <v>3687.9</v>
      </c>
      <c r="H18" s="514">
        <v>2249</v>
      </c>
    </row>
    <row r="19" spans="2:8" ht="31.2" customHeight="1" thickBot="1">
      <c r="B19" s="41" t="s">
        <v>206</v>
      </c>
      <c r="C19" s="517" t="s">
        <v>595</v>
      </c>
      <c r="D19" s="514">
        <v>77393.5</v>
      </c>
      <c r="E19" s="514">
        <v>69856.3</v>
      </c>
      <c r="F19" s="514">
        <v>160623.4</v>
      </c>
      <c r="G19" s="514">
        <v>268866.2</v>
      </c>
      <c r="H19" s="514">
        <v>225276.6</v>
      </c>
    </row>
    <row r="20" spans="2:8" ht="92.4" customHeight="1" thickBot="1">
      <c r="B20" s="41" t="s">
        <v>208</v>
      </c>
      <c r="C20" s="517" t="s">
        <v>588</v>
      </c>
      <c r="D20" s="514">
        <v>818.2</v>
      </c>
      <c r="E20" s="514">
        <v>1955.3</v>
      </c>
      <c r="F20" s="514">
        <v>2076.1999999999998</v>
      </c>
      <c r="G20" s="514">
        <v>2818.9</v>
      </c>
      <c r="H20" s="514">
        <v>2650.3</v>
      </c>
    </row>
    <row r="21" spans="2:8" ht="27" thickBot="1">
      <c r="B21" s="41" t="s">
        <v>209</v>
      </c>
      <c r="C21" s="517" t="s">
        <v>210</v>
      </c>
      <c r="D21" s="514">
        <v>123.4</v>
      </c>
      <c r="E21" s="514">
        <v>300.10000000000002</v>
      </c>
      <c r="F21" s="514">
        <v>675.6</v>
      </c>
      <c r="G21" s="514">
        <v>646</v>
      </c>
      <c r="H21" s="514">
        <v>616.79999999999995</v>
      </c>
    </row>
    <row r="22" spans="2:8" ht="118.2" customHeight="1" thickBot="1">
      <c r="B22" s="41" t="s">
        <v>211</v>
      </c>
      <c r="C22" s="517" t="s">
        <v>596</v>
      </c>
      <c r="D22" s="514">
        <v>26.4</v>
      </c>
      <c r="E22" s="514">
        <v>13.3</v>
      </c>
      <c r="F22" s="514">
        <v>49</v>
      </c>
      <c r="G22" s="514">
        <v>58.8</v>
      </c>
      <c r="H22" s="514">
        <v>37.700000000000003</v>
      </c>
    </row>
    <row r="23" spans="2:8" ht="38.4" customHeight="1" thickBot="1">
      <c r="B23" s="41" t="s">
        <v>213</v>
      </c>
      <c r="C23" s="517" t="s">
        <v>597</v>
      </c>
      <c r="D23" s="514" t="s">
        <v>598</v>
      </c>
      <c r="E23" s="514">
        <v>1</v>
      </c>
      <c r="F23" s="514">
        <v>0.2</v>
      </c>
      <c r="G23" s="514">
        <v>15.4</v>
      </c>
      <c r="H23" s="514">
        <v>1.5</v>
      </c>
    </row>
    <row r="24" spans="2:8" ht="15.6" thickBot="1">
      <c r="B24" s="41" t="s">
        <v>215</v>
      </c>
      <c r="C24" s="517" t="s">
        <v>225</v>
      </c>
      <c r="D24" s="514">
        <v>43.3</v>
      </c>
      <c r="E24" s="514">
        <v>26.5</v>
      </c>
      <c r="F24" s="514">
        <v>65.400000000000006</v>
      </c>
      <c r="G24" s="514">
        <v>30.7</v>
      </c>
      <c r="H24" s="514">
        <v>82.7</v>
      </c>
    </row>
    <row r="25" spans="2:8" ht="27" thickBot="1">
      <c r="B25" s="41" t="s">
        <v>217</v>
      </c>
      <c r="C25" s="517" t="s">
        <v>599</v>
      </c>
      <c r="D25" s="514">
        <v>44.4</v>
      </c>
      <c r="E25" s="514">
        <v>49.1</v>
      </c>
      <c r="F25" s="514">
        <v>14.7</v>
      </c>
      <c r="G25" s="514">
        <v>24</v>
      </c>
      <c r="H25" s="514">
        <v>21.3</v>
      </c>
    </row>
    <row r="26" spans="2:8" ht="27" thickBot="1">
      <c r="B26" s="41" t="s">
        <v>219</v>
      </c>
      <c r="C26" s="517" t="s">
        <v>226</v>
      </c>
      <c r="D26" s="514">
        <v>40.9</v>
      </c>
      <c r="E26" s="514">
        <v>36.9</v>
      </c>
      <c r="F26" s="514">
        <v>63.1</v>
      </c>
      <c r="G26" s="514">
        <v>95.1</v>
      </c>
      <c r="H26" s="514">
        <v>42.1</v>
      </c>
    </row>
    <row r="27" spans="2:8" ht="15.6" thickBot="1">
      <c r="B27" s="518"/>
      <c r="C27" s="519" t="s">
        <v>600</v>
      </c>
      <c r="D27" s="515">
        <v>93750.399999999994</v>
      </c>
      <c r="E27" s="515">
        <v>95559.7</v>
      </c>
      <c r="F27" s="515">
        <v>231040.6</v>
      </c>
      <c r="G27" s="515">
        <v>367479.8</v>
      </c>
      <c r="H27" s="515">
        <v>368921.5</v>
      </c>
    </row>
    <row r="30" spans="2:8" ht="15.6">
      <c r="C30" s="12" t="s">
        <v>403</v>
      </c>
    </row>
  </sheetData>
  <hyperlinks>
    <hyperlink ref="C30" location="Contents!A1" display="BACK TO CONTENTS" xr:uid="{958A1F22-593E-408F-9A4C-2B076CE3D26A}"/>
  </hyperlink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D599F-CECF-477C-99F8-F14B91B370B4}">
  <sheetPr>
    <tabColor rgb="FFC00000"/>
  </sheetPr>
  <dimension ref="C3:I34"/>
  <sheetViews>
    <sheetView showGridLines="0" workbookViewId="0">
      <pane xSplit="4" ySplit="4" topLeftCell="E23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8.88671875" defaultRowHeight="15"/>
  <cols>
    <col min="1" max="1" width="8.109375" style="3" customWidth="1"/>
    <col min="2" max="2" width="8.88671875" style="3"/>
    <col min="3" max="3" width="14.109375" style="3" customWidth="1"/>
    <col min="4" max="4" width="35.77734375" style="3" customWidth="1"/>
    <col min="5" max="5" width="13.5546875" style="3" customWidth="1"/>
    <col min="6" max="6" width="12.109375" style="3" customWidth="1"/>
    <col min="7" max="7" width="11.44140625" style="3" customWidth="1"/>
    <col min="8" max="8" width="12.33203125" style="3" customWidth="1"/>
    <col min="9" max="9" width="14.109375" style="3" customWidth="1"/>
    <col min="10" max="16384" width="8.88671875" style="3"/>
  </cols>
  <sheetData>
    <row r="3" spans="3:9" ht="16.2" thickBot="1">
      <c r="C3" s="244" t="s">
        <v>603</v>
      </c>
    </row>
    <row r="4" spans="3:9" ht="15.6" thickBot="1">
      <c r="C4" s="617" t="s">
        <v>151</v>
      </c>
      <c r="D4" s="2" t="s">
        <v>27</v>
      </c>
      <c r="E4" s="117">
        <v>2018</v>
      </c>
      <c r="F4" s="117">
        <v>2019</v>
      </c>
      <c r="G4" s="117">
        <v>2020</v>
      </c>
      <c r="H4" s="117">
        <v>2021</v>
      </c>
      <c r="I4" s="117">
        <v>2022</v>
      </c>
    </row>
    <row r="5" spans="3:9" ht="15.6" thickBot="1">
      <c r="C5" s="619"/>
      <c r="D5" s="293" t="s">
        <v>28</v>
      </c>
      <c r="E5" s="294"/>
      <c r="F5" s="294"/>
      <c r="G5" s="294"/>
      <c r="H5" s="294"/>
      <c r="I5" s="252"/>
    </row>
    <row r="6" spans="3:9" ht="29.4" customHeight="1" thickBot="1">
      <c r="C6" s="264" t="s">
        <v>29</v>
      </c>
      <c r="D6" s="265" t="s">
        <v>30</v>
      </c>
      <c r="E6" s="430">
        <v>6527.4</v>
      </c>
      <c r="F6" s="430">
        <v>3808.8</v>
      </c>
      <c r="G6" s="430">
        <v>6224.4</v>
      </c>
      <c r="H6" s="430">
        <v>7463</v>
      </c>
      <c r="I6" s="430">
        <v>10318.1</v>
      </c>
    </row>
    <row r="7" spans="3:9" ht="13.8" customHeight="1" thickBot="1">
      <c r="C7" s="264" t="s">
        <v>31</v>
      </c>
      <c r="D7" s="265" t="s">
        <v>82</v>
      </c>
      <c r="E7" s="430">
        <v>24228.9</v>
      </c>
      <c r="F7" s="430">
        <v>16573</v>
      </c>
      <c r="G7" s="430">
        <v>18339.599999999999</v>
      </c>
      <c r="H7" s="430">
        <v>29648.400000000001</v>
      </c>
      <c r="I7" s="430">
        <v>29080</v>
      </c>
    </row>
    <row r="8" spans="3:9" ht="15.6" thickBot="1">
      <c r="C8" s="206"/>
      <c r="D8" s="144" t="s">
        <v>33</v>
      </c>
      <c r="E8" s="520"/>
      <c r="F8" s="520"/>
      <c r="G8" s="520"/>
      <c r="H8" s="520"/>
      <c r="I8" s="520"/>
    </row>
    <row r="9" spans="3:9" ht="15.6" thickBot="1">
      <c r="C9" s="264" t="s">
        <v>34</v>
      </c>
      <c r="D9" s="265" t="s">
        <v>35</v>
      </c>
      <c r="E9" s="430">
        <v>11987.1</v>
      </c>
      <c r="F9" s="430">
        <v>21392.6</v>
      </c>
      <c r="G9" s="430">
        <v>18685.2</v>
      </c>
      <c r="H9" s="430">
        <v>29837.4</v>
      </c>
      <c r="I9" s="430">
        <v>31869.3</v>
      </c>
    </row>
    <row r="10" spans="3:9" ht="37.799999999999997" customHeight="1" thickBot="1">
      <c r="C10" s="264" t="s">
        <v>36</v>
      </c>
      <c r="D10" s="265" t="s">
        <v>37</v>
      </c>
      <c r="E10" s="430">
        <v>1440.1</v>
      </c>
      <c r="F10" s="430">
        <v>799.9</v>
      </c>
      <c r="G10" s="430">
        <v>843.8</v>
      </c>
      <c r="H10" s="430">
        <v>2697.3</v>
      </c>
      <c r="I10" s="430">
        <v>2404.3000000000002</v>
      </c>
    </row>
    <row r="11" spans="3:9" ht="46.2" customHeight="1" thickBot="1">
      <c r="C11" s="264" t="s">
        <v>38</v>
      </c>
      <c r="D11" s="265" t="s">
        <v>84</v>
      </c>
      <c r="E11" s="430">
        <v>49.2</v>
      </c>
      <c r="F11" s="430">
        <v>68.8</v>
      </c>
      <c r="G11" s="430">
        <v>47.6</v>
      </c>
      <c r="H11" s="430">
        <v>36.6</v>
      </c>
      <c r="I11" s="430">
        <v>71</v>
      </c>
    </row>
    <row r="12" spans="3:9" ht="15.6" thickBot="1">
      <c r="C12" s="264" t="s">
        <v>40</v>
      </c>
      <c r="D12" s="265" t="s">
        <v>41</v>
      </c>
      <c r="E12" s="430">
        <v>5081.2</v>
      </c>
      <c r="F12" s="430">
        <v>9892.2999999999993</v>
      </c>
      <c r="G12" s="430">
        <v>5271.8</v>
      </c>
      <c r="H12" s="430">
        <v>2471.6</v>
      </c>
      <c r="I12" s="430">
        <v>3311.1</v>
      </c>
    </row>
    <row r="13" spans="3:9" ht="15.6" thickBot="1">
      <c r="C13" s="206"/>
      <c r="D13" s="144" t="s">
        <v>42</v>
      </c>
      <c r="E13" s="520"/>
      <c r="F13" s="520"/>
      <c r="G13" s="520"/>
      <c r="H13" s="520"/>
      <c r="I13" s="520"/>
    </row>
    <row r="14" spans="3:9" ht="39" customHeight="1" thickBot="1">
      <c r="C14" s="264" t="s">
        <v>43</v>
      </c>
      <c r="D14" s="265" t="s">
        <v>44</v>
      </c>
      <c r="E14" s="430">
        <v>23883.599999999999</v>
      </c>
      <c r="F14" s="430">
        <v>28754.9</v>
      </c>
      <c r="G14" s="430">
        <v>37908.699999999997</v>
      </c>
      <c r="H14" s="430">
        <v>53061.2</v>
      </c>
      <c r="I14" s="430">
        <v>63666.5</v>
      </c>
    </row>
    <row r="15" spans="3:9" ht="24.6" customHeight="1" thickBot="1">
      <c r="C15" s="264" t="s">
        <v>45</v>
      </c>
      <c r="D15" s="265" t="s">
        <v>46</v>
      </c>
      <c r="E15" s="430">
        <v>2052.9</v>
      </c>
      <c r="F15" s="430">
        <v>8468.7999999999993</v>
      </c>
      <c r="G15" s="430">
        <v>6505.3</v>
      </c>
      <c r="H15" s="430">
        <v>3858.3</v>
      </c>
      <c r="I15" s="430">
        <v>5411</v>
      </c>
    </row>
    <row r="16" spans="3:9" ht="34.200000000000003" customHeight="1" thickBot="1">
      <c r="C16" s="264" t="s">
        <v>47</v>
      </c>
      <c r="D16" s="265" t="s">
        <v>48</v>
      </c>
      <c r="E16" s="430">
        <v>111</v>
      </c>
      <c r="F16" s="430">
        <v>162.6</v>
      </c>
      <c r="G16" s="430">
        <v>255.4</v>
      </c>
      <c r="H16" s="430">
        <v>203.9</v>
      </c>
      <c r="I16" s="430">
        <v>279</v>
      </c>
    </row>
    <row r="17" spans="3:9" ht="15.6" thickBot="1">
      <c r="C17" s="264" t="s">
        <v>49</v>
      </c>
      <c r="D17" s="265" t="s">
        <v>50</v>
      </c>
      <c r="E17" s="430">
        <v>685.9</v>
      </c>
      <c r="F17" s="430">
        <v>734.3</v>
      </c>
      <c r="G17" s="430">
        <v>991.6</v>
      </c>
      <c r="H17" s="430">
        <v>825.3</v>
      </c>
      <c r="I17" s="430">
        <v>1306.5</v>
      </c>
    </row>
    <row r="18" spans="3:9" ht="27.6" customHeight="1" thickBot="1">
      <c r="C18" s="264" t="s">
        <v>51</v>
      </c>
      <c r="D18" s="265" t="s">
        <v>52</v>
      </c>
      <c r="E18" s="430">
        <v>244.7</v>
      </c>
      <c r="F18" s="430">
        <v>220.7</v>
      </c>
      <c r="G18" s="430">
        <v>275.7</v>
      </c>
      <c r="H18" s="430">
        <v>370.4</v>
      </c>
      <c r="I18" s="430">
        <v>313.39999999999998</v>
      </c>
    </row>
    <row r="19" spans="3:9" ht="19.8" customHeight="1" thickBot="1">
      <c r="C19" s="264" t="s">
        <v>53</v>
      </c>
      <c r="D19" s="265" t="s">
        <v>54</v>
      </c>
      <c r="E19" s="430">
        <v>96.7</v>
      </c>
      <c r="F19" s="430">
        <v>191.5</v>
      </c>
      <c r="G19" s="430">
        <v>179.8</v>
      </c>
      <c r="H19" s="430">
        <v>224</v>
      </c>
      <c r="I19" s="430">
        <v>202.2</v>
      </c>
    </row>
    <row r="20" spans="3:9" ht="28.8" customHeight="1" thickBot="1">
      <c r="C20" s="264" t="s">
        <v>55</v>
      </c>
      <c r="D20" s="265" t="s">
        <v>56</v>
      </c>
      <c r="E20" s="430">
        <v>2115.1</v>
      </c>
      <c r="F20" s="430">
        <v>1739.9</v>
      </c>
      <c r="G20" s="430">
        <v>3163.9</v>
      </c>
      <c r="H20" s="430">
        <v>2899.2</v>
      </c>
      <c r="I20" s="430">
        <v>2998</v>
      </c>
    </row>
    <row r="21" spans="3:9" ht="36" customHeight="1" thickBot="1">
      <c r="C21" s="264" t="s">
        <v>57</v>
      </c>
      <c r="D21" s="265" t="s">
        <v>58</v>
      </c>
      <c r="E21" s="430">
        <v>5966.6</v>
      </c>
      <c r="F21" s="430">
        <v>1458.9</v>
      </c>
      <c r="G21" s="430">
        <v>1688.9</v>
      </c>
      <c r="H21" s="430">
        <v>2176.5</v>
      </c>
      <c r="I21" s="430">
        <v>3154.6</v>
      </c>
    </row>
    <row r="22" spans="3:9" ht="36.6" customHeight="1" thickBot="1">
      <c r="C22" s="264" t="s">
        <v>59</v>
      </c>
      <c r="D22" s="265" t="s">
        <v>60</v>
      </c>
      <c r="E22" s="430">
        <v>5156.5</v>
      </c>
      <c r="F22" s="430">
        <v>6809.9</v>
      </c>
      <c r="G22" s="430">
        <v>7929.3</v>
      </c>
      <c r="H22" s="430">
        <v>8385.1</v>
      </c>
      <c r="I22" s="430">
        <v>7921.7</v>
      </c>
    </row>
    <row r="23" spans="3:9" ht="15.6" thickBot="1">
      <c r="C23" s="264" t="s">
        <v>61</v>
      </c>
      <c r="D23" s="265" t="s">
        <v>62</v>
      </c>
      <c r="E23" s="430">
        <v>235.9</v>
      </c>
      <c r="F23" s="430">
        <v>196.1</v>
      </c>
      <c r="G23" s="430">
        <v>223</v>
      </c>
      <c r="H23" s="430">
        <v>339.3</v>
      </c>
      <c r="I23" s="430">
        <v>208.5</v>
      </c>
    </row>
    <row r="24" spans="3:9" ht="25.2" customHeight="1" thickBot="1">
      <c r="C24" s="264" t="s">
        <v>63</v>
      </c>
      <c r="D24" s="265" t="s">
        <v>64</v>
      </c>
      <c r="E24" s="430">
        <v>120.1</v>
      </c>
      <c r="F24" s="430">
        <v>265.2</v>
      </c>
      <c r="G24" s="430">
        <v>469</v>
      </c>
      <c r="H24" s="430">
        <v>414.6</v>
      </c>
      <c r="I24" s="430">
        <v>368.4</v>
      </c>
    </row>
    <row r="25" spans="3:9" ht="24.6" customHeight="1" thickBot="1">
      <c r="C25" s="264" t="s">
        <v>65</v>
      </c>
      <c r="D25" s="265" t="s">
        <v>66</v>
      </c>
      <c r="E25" s="430">
        <v>33.4</v>
      </c>
      <c r="F25" s="430">
        <v>35.200000000000003</v>
      </c>
      <c r="G25" s="430">
        <v>18.899999999999999</v>
      </c>
      <c r="H25" s="430">
        <v>23.3</v>
      </c>
      <c r="I25" s="430">
        <v>50</v>
      </c>
    </row>
    <row r="26" spans="3:9" ht="15.6" thickBot="1">
      <c r="C26" s="264" t="s">
        <v>67</v>
      </c>
      <c r="D26" s="265" t="s">
        <v>68</v>
      </c>
      <c r="E26" s="430">
        <v>2980.9</v>
      </c>
      <c r="F26" s="430">
        <v>3077.8</v>
      </c>
      <c r="G26" s="430">
        <v>3528.7</v>
      </c>
      <c r="H26" s="430">
        <v>4687.8999999999996</v>
      </c>
      <c r="I26" s="430">
        <v>5378.5</v>
      </c>
    </row>
    <row r="27" spans="3:9" ht="26.4" customHeight="1" thickBot="1">
      <c r="C27" s="264" t="s">
        <v>69</v>
      </c>
      <c r="D27" s="265" t="s">
        <v>70</v>
      </c>
      <c r="E27" s="430">
        <v>1131.5999999999999</v>
      </c>
      <c r="F27" s="430">
        <v>1459.8</v>
      </c>
      <c r="G27" s="430">
        <v>3058.7</v>
      </c>
      <c r="H27" s="430">
        <v>2935</v>
      </c>
      <c r="I27" s="430">
        <v>4736.5</v>
      </c>
    </row>
    <row r="28" spans="3:9" ht="33" customHeight="1" thickBot="1">
      <c r="C28" s="264" t="s">
        <v>71</v>
      </c>
      <c r="D28" s="265" t="s">
        <v>602</v>
      </c>
      <c r="E28" s="430">
        <v>1.4</v>
      </c>
      <c r="F28" s="430">
        <v>1.3</v>
      </c>
      <c r="G28" s="430">
        <v>1</v>
      </c>
      <c r="H28" s="430">
        <v>0.9</v>
      </c>
      <c r="I28" s="430">
        <v>0.8</v>
      </c>
    </row>
    <row r="29" spans="3:9" ht="15.6" thickBot="1">
      <c r="C29" s="295"/>
      <c r="D29" s="296" t="s">
        <v>228</v>
      </c>
      <c r="E29" s="407">
        <v>820</v>
      </c>
      <c r="F29" s="407">
        <v>1138.2</v>
      </c>
      <c r="G29" s="407">
        <v>1689</v>
      </c>
      <c r="H29" s="407">
        <v>14463.5</v>
      </c>
      <c r="I29" s="407">
        <v>4746.2</v>
      </c>
    </row>
    <row r="30" spans="3:9" ht="15.6" thickBot="1">
      <c r="C30" s="58"/>
      <c r="D30" s="293" t="s">
        <v>8</v>
      </c>
      <c r="E30" s="469">
        <v>94950.2</v>
      </c>
      <c r="F30" s="469">
        <v>107250.6</v>
      </c>
      <c r="G30" s="469">
        <v>117299.5</v>
      </c>
      <c r="H30" s="469">
        <v>167022.79999999999</v>
      </c>
      <c r="I30" s="469">
        <v>177795.6</v>
      </c>
    </row>
    <row r="34" spans="4:4" ht="15.6">
      <c r="D34" s="12" t="s">
        <v>403</v>
      </c>
    </row>
  </sheetData>
  <mergeCells count="1">
    <mergeCell ref="C4:C5"/>
  </mergeCells>
  <hyperlinks>
    <hyperlink ref="D34" location="Contents!A1" display="BACK TO CONTENTS" xr:uid="{02581A92-A992-4199-AF7D-766D37C0A1DE}"/>
  </hyperlink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00CB1-3E89-41FE-B910-B205512ACEEC}">
  <sheetPr>
    <tabColor rgb="FFC00000"/>
  </sheetPr>
  <dimension ref="B3:H33"/>
  <sheetViews>
    <sheetView showGridLines="0" topLeftCell="A3" workbookViewId="0">
      <pane xSplit="3" ySplit="2" topLeftCell="D7" activePane="bottomRight" state="frozen"/>
      <selection activeCell="A3" sqref="A3"/>
      <selection pane="topRight" activeCell="D3" sqref="D3"/>
      <selection pane="bottomLeft" activeCell="A5" sqref="A5"/>
      <selection pane="bottomRight" activeCell="K18" sqref="K18"/>
    </sheetView>
  </sheetViews>
  <sheetFormatPr defaultColWidth="8.88671875" defaultRowHeight="15"/>
  <cols>
    <col min="1" max="1" width="8.88671875" style="3"/>
    <col min="2" max="2" width="10.33203125" style="3" customWidth="1"/>
    <col min="3" max="3" width="43.5546875" style="3" customWidth="1"/>
    <col min="4" max="4" width="15.5546875" style="3" customWidth="1"/>
    <col min="5" max="5" width="13.44140625" style="3" customWidth="1"/>
    <col min="6" max="6" width="12.44140625" style="3" customWidth="1"/>
    <col min="7" max="7" width="13" style="3" customWidth="1"/>
    <col min="8" max="8" width="13.6640625" style="3" customWidth="1"/>
    <col min="9" max="16384" width="8.88671875" style="3"/>
  </cols>
  <sheetData>
    <row r="3" spans="2:8" ht="16.2" thickBot="1">
      <c r="B3" s="244" t="s">
        <v>604</v>
      </c>
    </row>
    <row r="4" spans="2:8" ht="15.6" thickBot="1">
      <c r="B4" s="617" t="s">
        <v>151</v>
      </c>
      <c r="C4" s="2" t="s">
        <v>27</v>
      </c>
      <c r="D4" s="117">
        <v>2018</v>
      </c>
      <c r="E4" s="117">
        <v>2019</v>
      </c>
      <c r="F4" s="117">
        <v>2020</v>
      </c>
      <c r="G4" s="117">
        <v>2021</v>
      </c>
      <c r="H4" s="117">
        <v>2022</v>
      </c>
    </row>
    <row r="5" spans="2:8" ht="15.6" thickBot="1">
      <c r="B5" s="619"/>
      <c r="C5" s="293" t="s">
        <v>28</v>
      </c>
      <c r="D5" s="294"/>
      <c r="E5" s="294"/>
      <c r="F5" s="294"/>
      <c r="G5" s="294"/>
      <c r="H5" s="252"/>
    </row>
    <row r="6" spans="2:8" ht="15.6" thickBot="1">
      <c r="B6" s="264" t="s">
        <v>29</v>
      </c>
      <c r="C6" s="297" t="s">
        <v>30</v>
      </c>
      <c r="D6" s="430">
        <v>1147.2</v>
      </c>
      <c r="E6" s="430">
        <v>1457</v>
      </c>
      <c r="F6" s="430">
        <v>2084.6999999999998</v>
      </c>
      <c r="G6" s="430">
        <v>2799.7</v>
      </c>
      <c r="H6" s="430">
        <v>3046.2</v>
      </c>
    </row>
    <row r="7" spans="2:8" ht="15.6" thickBot="1">
      <c r="B7" s="264" t="s">
        <v>31</v>
      </c>
      <c r="C7" s="297" t="s">
        <v>82</v>
      </c>
      <c r="D7" s="430">
        <v>81524.600000000006</v>
      </c>
      <c r="E7" s="430">
        <v>75309.2</v>
      </c>
      <c r="F7" s="430">
        <v>120204.3</v>
      </c>
      <c r="G7" s="430">
        <v>178508.1</v>
      </c>
      <c r="H7" s="430">
        <v>149449.9</v>
      </c>
    </row>
    <row r="8" spans="2:8" ht="15.6" thickBot="1">
      <c r="B8" s="206"/>
      <c r="C8" s="293" t="s">
        <v>33</v>
      </c>
      <c r="D8" s="521"/>
      <c r="E8" s="521"/>
      <c r="F8" s="521"/>
      <c r="G8" s="521"/>
      <c r="H8" s="521"/>
    </row>
    <row r="9" spans="2:8" ht="15.6" thickBot="1">
      <c r="B9" s="264" t="s">
        <v>34</v>
      </c>
      <c r="C9" s="297" t="s">
        <v>35</v>
      </c>
      <c r="D9" s="430">
        <v>7123.6</v>
      </c>
      <c r="E9" s="430">
        <v>7449.1</v>
      </c>
      <c r="F9" s="430">
        <v>15571.8</v>
      </c>
      <c r="G9" s="430">
        <v>18502.8</v>
      </c>
      <c r="H9" s="430">
        <v>18157.400000000001</v>
      </c>
    </row>
    <row r="10" spans="2:8" ht="15.6" thickBot="1">
      <c r="B10" s="264" t="s">
        <v>36</v>
      </c>
      <c r="C10" s="297" t="s">
        <v>37</v>
      </c>
      <c r="D10" s="430">
        <v>49</v>
      </c>
      <c r="E10" s="430">
        <v>249.2</v>
      </c>
      <c r="F10" s="430">
        <v>14.9</v>
      </c>
      <c r="G10" s="430">
        <v>9</v>
      </c>
      <c r="H10" s="430">
        <v>5.6</v>
      </c>
    </row>
    <row r="11" spans="2:8" ht="15.6" thickBot="1">
      <c r="B11" s="264" t="s">
        <v>38</v>
      </c>
      <c r="C11" s="297" t="s">
        <v>84</v>
      </c>
      <c r="D11" s="430">
        <v>5.6</v>
      </c>
      <c r="E11" s="430">
        <v>0.5</v>
      </c>
      <c r="F11" s="430">
        <v>2.6</v>
      </c>
      <c r="G11" s="430">
        <v>14.2</v>
      </c>
      <c r="H11" s="430">
        <v>5.9</v>
      </c>
    </row>
    <row r="12" spans="2:8" ht="15.6" thickBot="1">
      <c r="B12" s="264" t="s">
        <v>40</v>
      </c>
      <c r="C12" s="297" t="s">
        <v>41</v>
      </c>
      <c r="D12" s="430">
        <v>247</v>
      </c>
      <c r="E12" s="430">
        <v>314.10000000000002</v>
      </c>
      <c r="F12" s="430">
        <v>560.5</v>
      </c>
      <c r="G12" s="430">
        <v>1064.5</v>
      </c>
      <c r="H12" s="430">
        <v>2640.9</v>
      </c>
    </row>
    <row r="13" spans="2:8" ht="15.6" thickBot="1">
      <c r="B13" s="206"/>
      <c r="C13" s="293" t="s">
        <v>42</v>
      </c>
      <c r="D13" s="521"/>
      <c r="E13" s="521"/>
      <c r="F13" s="521"/>
      <c r="G13" s="521"/>
      <c r="H13" s="521"/>
    </row>
    <row r="14" spans="2:8" ht="15.6" thickBot="1">
      <c r="B14" s="264" t="s">
        <v>43</v>
      </c>
      <c r="C14" s="297" t="s">
        <v>44</v>
      </c>
      <c r="D14" s="430">
        <v>3429.6</v>
      </c>
      <c r="E14" s="430">
        <v>4335.1000000000004</v>
      </c>
      <c r="F14" s="430">
        <v>5779.6</v>
      </c>
      <c r="G14" s="430">
        <v>15272.7</v>
      </c>
      <c r="H14" s="430">
        <v>40268.699999999997</v>
      </c>
    </row>
    <row r="15" spans="2:8" ht="15.6" thickBot="1">
      <c r="B15" s="264" t="s">
        <v>45</v>
      </c>
      <c r="C15" s="297" t="s">
        <v>46</v>
      </c>
      <c r="D15" s="430">
        <v>44884.7</v>
      </c>
      <c r="E15" s="430">
        <v>49999</v>
      </c>
      <c r="F15" s="430">
        <v>59908.1</v>
      </c>
      <c r="G15" s="430">
        <v>102574.39999999999</v>
      </c>
      <c r="H15" s="430">
        <v>112246.5</v>
      </c>
    </row>
    <row r="16" spans="2:8" ht="15.6" thickBot="1">
      <c r="B16" s="264" t="s">
        <v>47</v>
      </c>
      <c r="C16" s="297" t="s">
        <v>48</v>
      </c>
      <c r="D16" s="430">
        <v>6</v>
      </c>
      <c r="E16" s="430">
        <v>3.4</v>
      </c>
      <c r="F16" s="430">
        <v>6.6</v>
      </c>
      <c r="G16" s="430">
        <v>8.3000000000000007</v>
      </c>
      <c r="H16" s="430">
        <v>17.600000000000001</v>
      </c>
    </row>
    <row r="17" spans="2:8" ht="15.6" thickBot="1">
      <c r="B17" s="264" t="s">
        <v>49</v>
      </c>
      <c r="C17" s="297" t="s">
        <v>50</v>
      </c>
      <c r="D17" s="430">
        <v>42</v>
      </c>
      <c r="E17" s="430">
        <v>49.7</v>
      </c>
      <c r="F17" s="430">
        <v>12.9</v>
      </c>
      <c r="G17" s="430">
        <v>7.4</v>
      </c>
      <c r="H17" s="430">
        <v>16.899999999999999</v>
      </c>
    </row>
    <row r="18" spans="2:8" ht="15.6" thickBot="1">
      <c r="B18" s="264" t="s">
        <v>51</v>
      </c>
      <c r="C18" s="297" t="s">
        <v>52</v>
      </c>
      <c r="D18" s="430">
        <v>585.79999999999995</v>
      </c>
      <c r="E18" s="430">
        <v>5058.8999999999996</v>
      </c>
      <c r="F18" s="430">
        <v>16669.099999999999</v>
      </c>
      <c r="G18" s="430">
        <v>18920.2</v>
      </c>
      <c r="H18" s="430">
        <v>21419.8</v>
      </c>
    </row>
    <row r="19" spans="2:8" ht="15.6" thickBot="1">
      <c r="B19" s="264" t="s">
        <v>53</v>
      </c>
      <c r="C19" s="297" t="s">
        <v>54</v>
      </c>
      <c r="D19" s="430">
        <v>19.600000000000001</v>
      </c>
      <c r="E19" s="430">
        <v>11.8</v>
      </c>
      <c r="F19" s="430">
        <v>54.7</v>
      </c>
      <c r="G19" s="430">
        <v>7.2</v>
      </c>
      <c r="H19" s="430">
        <v>19.399999999999999</v>
      </c>
    </row>
    <row r="20" spans="2:8" ht="15.6" thickBot="1">
      <c r="B20" s="264" t="s">
        <v>55</v>
      </c>
      <c r="C20" s="297" t="s">
        <v>56</v>
      </c>
      <c r="D20" s="430">
        <v>301.60000000000002</v>
      </c>
      <c r="E20" s="430">
        <v>353.4</v>
      </c>
      <c r="F20" s="430">
        <v>467.8</v>
      </c>
      <c r="G20" s="430">
        <v>756</v>
      </c>
      <c r="H20" s="430">
        <v>956.8</v>
      </c>
    </row>
    <row r="21" spans="2:8" ht="15.6" thickBot="1">
      <c r="B21" s="264" t="s">
        <v>57</v>
      </c>
      <c r="C21" s="297" t="s">
        <v>58</v>
      </c>
      <c r="D21" s="430">
        <v>4888.8999999999996</v>
      </c>
      <c r="E21" s="430">
        <v>4416.8999999999996</v>
      </c>
      <c r="F21" s="430">
        <v>8133.1</v>
      </c>
      <c r="G21" s="430">
        <v>21072.1</v>
      </c>
      <c r="H21" s="430">
        <v>19078.7</v>
      </c>
    </row>
    <row r="22" spans="2:8" ht="15.6" thickBot="1">
      <c r="B22" s="264" t="s">
        <v>59</v>
      </c>
      <c r="C22" s="297" t="s">
        <v>60</v>
      </c>
      <c r="D22" s="430">
        <v>7</v>
      </c>
      <c r="E22" s="430">
        <v>4.2</v>
      </c>
      <c r="F22" s="430">
        <v>153.4</v>
      </c>
      <c r="G22" s="430">
        <v>70.900000000000006</v>
      </c>
      <c r="H22" s="430">
        <v>14.7</v>
      </c>
    </row>
    <row r="23" spans="2:8" ht="15.6" thickBot="1">
      <c r="B23" s="264" t="s">
        <v>61</v>
      </c>
      <c r="C23" s="297" t="s">
        <v>62</v>
      </c>
      <c r="D23" s="430">
        <v>0.6</v>
      </c>
      <c r="E23" s="430">
        <v>1.6</v>
      </c>
      <c r="F23" s="430">
        <v>2.5</v>
      </c>
      <c r="G23" s="430">
        <v>0.7</v>
      </c>
      <c r="H23" s="430">
        <v>0.6</v>
      </c>
    </row>
    <row r="24" spans="2:8" ht="15.6" thickBot="1">
      <c r="B24" s="264" t="s">
        <v>63</v>
      </c>
      <c r="C24" s="297" t="s">
        <v>64</v>
      </c>
      <c r="D24" s="430">
        <v>0.7</v>
      </c>
      <c r="E24" s="430">
        <v>1.5</v>
      </c>
      <c r="F24" s="430">
        <v>17.5</v>
      </c>
      <c r="G24" s="430">
        <v>2.2000000000000002</v>
      </c>
      <c r="H24" s="430">
        <v>1.8</v>
      </c>
    </row>
    <row r="25" spans="2:8" ht="15.6" thickBot="1">
      <c r="B25" s="264" t="s">
        <v>65</v>
      </c>
      <c r="C25" s="297" t="s">
        <v>66</v>
      </c>
      <c r="D25" s="430">
        <v>8.1</v>
      </c>
      <c r="E25" s="430">
        <v>5.3</v>
      </c>
      <c r="F25" s="430">
        <v>3.7</v>
      </c>
      <c r="G25" s="430">
        <v>9.8000000000000007</v>
      </c>
      <c r="H25" s="430">
        <v>20.100000000000001</v>
      </c>
    </row>
    <row r="26" spans="2:8" ht="15.6" thickBot="1">
      <c r="B26" s="264" t="s">
        <v>67</v>
      </c>
      <c r="C26" s="297" t="s">
        <v>68</v>
      </c>
      <c r="D26" s="430">
        <v>675</v>
      </c>
      <c r="E26" s="430">
        <v>830.8</v>
      </c>
      <c r="F26" s="430">
        <v>602</v>
      </c>
      <c r="G26" s="430">
        <v>522.4</v>
      </c>
      <c r="H26" s="430">
        <v>1007</v>
      </c>
    </row>
    <row r="27" spans="2:8" ht="15.6" thickBot="1">
      <c r="B27" s="264" t="s">
        <v>69</v>
      </c>
      <c r="C27" s="297" t="s">
        <v>70</v>
      </c>
      <c r="D27" s="430">
        <v>20.2</v>
      </c>
      <c r="E27" s="430">
        <v>62.5</v>
      </c>
      <c r="F27" s="430">
        <v>165.7</v>
      </c>
      <c r="G27" s="430">
        <v>161.4</v>
      </c>
      <c r="H27" s="430">
        <v>89.4</v>
      </c>
    </row>
    <row r="28" spans="2:8" ht="15.6" thickBot="1">
      <c r="B28" s="264" t="s">
        <v>71</v>
      </c>
      <c r="C28" s="297" t="s">
        <v>227</v>
      </c>
      <c r="D28" s="430">
        <v>0</v>
      </c>
      <c r="E28" s="430">
        <v>0</v>
      </c>
      <c r="F28" s="430">
        <v>0.2</v>
      </c>
      <c r="G28" s="430">
        <v>0</v>
      </c>
      <c r="H28" s="430">
        <v>0</v>
      </c>
    </row>
    <row r="29" spans="2:8" ht="15.6" thickBot="1">
      <c r="B29" s="295"/>
      <c r="C29" s="298" t="s">
        <v>228</v>
      </c>
      <c r="D29" s="407">
        <v>85.9</v>
      </c>
      <c r="E29" s="407">
        <v>76.3</v>
      </c>
      <c r="F29" s="407">
        <v>625.1</v>
      </c>
      <c r="G29" s="407">
        <v>7195.6</v>
      </c>
      <c r="H29" s="407">
        <v>457.7</v>
      </c>
    </row>
    <row r="30" spans="2:8" ht="15.6" thickBot="1">
      <c r="B30" s="58"/>
      <c r="C30" s="293" t="s">
        <v>8</v>
      </c>
      <c r="D30" s="469">
        <v>145052.79999999999</v>
      </c>
      <c r="E30" s="469">
        <v>149989.5</v>
      </c>
      <c r="F30" s="469">
        <v>231040.5</v>
      </c>
      <c r="G30" s="469">
        <v>367479.8</v>
      </c>
      <c r="H30" s="469">
        <v>368921.5</v>
      </c>
    </row>
    <row r="33" spans="3:3" ht="15.6">
      <c r="C33" s="12" t="s">
        <v>403</v>
      </c>
    </row>
  </sheetData>
  <mergeCells count="1">
    <mergeCell ref="B4:B5"/>
  </mergeCells>
  <hyperlinks>
    <hyperlink ref="C33" location="Contents!A1" display="BACK TO CONTENTS" xr:uid="{457B55F5-F0AD-45F0-B5F9-25869F701B38}"/>
  </hyperlink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29B37-8C9C-4662-B067-E212490412B8}">
  <sheetPr>
    <tabColor rgb="FFC00000"/>
  </sheetPr>
  <dimension ref="B2:G18"/>
  <sheetViews>
    <sheetView showGridLines="0" workbookViewId="0">
      <selection activeCell="C4" sqref="C4:G15"/>
    </sheetView>
  </sheetViews>
  <sheetFormatPr defaultColWidth="8.88671875" defaultRowHeight="15"/>
  <cols>
    <col min="1" max="1" width="8.88671875" style="3"/>
    <col min="2" max="2" width="23" style="3" customWidth="1"/>
    <col min="3" max="3" width="19.109375" style="3" customWidth="1"/>
    <col min="4" max="4" width="14.5546875" style="3" customWidth="1"/>
    <col min="5" max="5" width="15.6640625" style="3" customWidth="1"/>
    <col min="6" max="7" width="11.44140625" style="3" customWidth="1"/>
    <col min="8" max="16384" width="8.88671875" style="3"/>
  </cols>
  <sheetData>
    <row r="2" spans="2:7" ht="16.2" thickBot="1">
      <c r="B2" s="244" t="s">
        <v>605</v>
      </c>
    </row>
    <row r="3" spans="2:7" ht="15.6" thickBot="1">
      <c r="B3" s="170" t="s">
        <v>229</v>
      </c>
      <c r="C3" s="117">
        <v>2018</v>
      </c>
      <c r="D3" s="117">
        <v>2019</v>
      </c>
      <c r="E3" s="117">
        <v>2020</v>
      </c>
      <c r="F3" s="117">
        <v>2021</v>
      </c>
      <c r="G3" s="117">
        <v>2022</v>
      </c>
    </row>
    <row r="4" spans="2:7" ht="15.6" thickBot="1">
      <c r="B4" s="115" t="s">
        <v>230</v>
      </c>
      <c r="C4" s="509">
        <v>27065.5</v>
      </c>
      <c r="D4" s="509">
        <v>27418.799999999999</v>
      </c>
      <c r="E4" s="509">
        <v>35511.1</v>
      </c>
      <c r="F4" s="509">
        <v>46718.2</v>
      </c>
      <c r="G4" s="509">
        <v>46438.5</v>
      </c>
    </row>
    <row r="5" spans="2:7" ht="15.6" thickBot="1">
      <c r="B5" s="115" t="s">
        <v>231</v>
      </c>
      <c r="C5" s="509">
        <v>16516.400000000001</v>
      </c>
      <c r="D5" s="509">
        <v>20902.099999999999</v>
      </c>
      <c r="E5" s="509">
        <v>21281.7</v>
      </c>
      <c r="F5" s="509">
        <v>19961.2</v>
      </c>
      <c r="G5" s="509">
        <v>21818.799999999999</v>
      </c>
    </row>
    <row r="6" spans="2:7" ht="15.6" thickBot="1">
      <c r="B6" s="115" t="s">
        <v>406</v>
      </c>
      <c r="C6" s="509">
        <v>15001.4</v>
      </c>
      <c r="D6" s="509">
        <v>4496.5</v>
      </c>
      <c r="E6" s="509">
        <v>8126.4</v>
      </c>
      <c r="F6" s="509">
        <v>14279.2</v>
      </c>
      <c r="G6" s="509">
        <v>14535.2</v>
      </c>
    </row>
    <row r="7" spans="2:7" ht="15.6" thickBot="1">
      <c r="B7" s="115" t="s">
        <v>232</v>
      </c>
      <c r="C7" s="509">
        <v>4453.2</v>
      </c>
      <c r="D7" s="509">
        <v>12136.1</v>
      </c>
      <c r="E7" s="509">
        <v>11314.5</v>
      </c>
      <c r="F7" s="509">
        <v>11876.2</v>
      </c>
      <c r="G7" s="509">
        <v>13649.1</v>
      </c>
    </row>
    <row r="8" spans="2:7" ht="15.6" thickBot="1">
      <c r="B8" s="115" t="s">
        <v>233</v>
      </c>
      <c r="C8" s="509">
        <v>4864.1000000000004</v>
      </c>
      <c r="D8" s="509">
        <v>4662</v>
      </c>
      <c r="E8" s="509">
        <v>5746</v>
      </c>
      <c r="F8" s="509">
        <v>8914</v>
      </c>
      <c r="G8" s="509">
        <v>10112.6</v>
      </c>
    </row>
    <row r="9" spans="2:7" ht="15.6" thickBot="1">
      <c r="B9" s="115" t="s">
        <v>237</v>
      </c>
      <c r="C9" s="509">
        <v>1944</v>
      </c>
      <c r="D9" s="509">
        <v>2544.6999999999998</v>
      </c>
      <c r="E9" s="509">
        <v>2544.1999999999998</v>
      </c>
      <c r="F9" s="509">
        <v>4729.2</v>
      </c>
      <c r="G9" s="509">
        <v>5660.7</v>
      </c>
    </row>
    <row r="10" spans="2:7" ht="15.6" thickBot="1">
      <c r="B10" s="115" t="s">
        <v>236</v>
      </c>
      <c r="C10" s="509">
        <v>1960.6</v>
      </c>
      <c r="D10" s="509">
        <v>1736.1</v>
      </c>
      <c r="E10" s="509">
        <v>2766.9</v>
      </c>
      <c r="F10" s="509">
        <v>5086.2</v>
      </c>
      <c r="G10" s="509">
        <v>5023.5</v>
      </c>
    </row>
    <row r="11" spans="2:7" ht="15.6" thickBot="1">
      <c r="B11" s="115" t="s">
        <v>234</v>
      </c>
      <c r="C11" s="509">
        <v>4625.3999999999996</v>
      </c>
      <c r="D11" s="509">
        <v>1801.9</v>
      </c>
      <c r="E11" s="509">
        <v>155.30000000000001</v>
      </c>
      <c r="F11" s="509">
        <v>30</v>
      </c>
      <c r="G11" s="509">
        <v>3240.5</v>
      </c>
    </row>
    <row r="12" spans="2:7" ht="15.6" thickBot="1">
      <c r="B12" s="115" t="s">
        <v>238</v>
      </c>
      <c r="C12" s="509">
        <v>2167.9</v>
      </c>
      <c r="D12" s="509">
        <v>1708.2</v>
      </c>
      <c r="E12" s="509">
        <v>1826.9</v>
      </c>
      <c r="F12" s="509">
        <v>2231.6</v>
      </c>
      <c r="G12" s="509">
        <v>3226.8</v>
      </c>
    </row>
    <row r="13" spans="2:7" ht="15.6" thickBot="1">
      <c r="B13" s="115" t="s">
        <v>235</v>
      </c>
      <c r="C13" s="509">
        <v>1674.9</v>
      </c>
      <c r="D13" s="509">
        <v>3649.1</v>
      </c>
      <c r="E13" s="509">
        <v>2141</v>
      </c>
      <c r="F13" s="509">
        <v>5142.8</v>
      </c>
      <c r="G13" s="509">
        <v>842.1</v>
      </c>
    </row>
    <row r="14" spans="2:7" ht="15.6" thickBot="1">
      <c r="B14" s="115" t="s">
        <v>133</v>
      </c>
      <c r="C14" s="509">
        <v>21545.599999999999</v>
      </c>
      <c r="D14" s="509">
        <v>27873</v>
      </c>
      <c r="E14" s="509">
        <v>29069.5</v>
      </c>
      <c r="F14" s="509">
        <v>48054</v>
      </c>
      <c r="G14" s="509">
        <v>53247.9</v>
      </c>
    </row>
    <row r="15" spans="2:7" ht="15.6" thickBot="1">
      <c r="B15" s="110" t="s">
        <v>177</v>
      </c>
      <c r="C15" s="522">
        <v>101818.9</v>
      </c>
      <c r="D15" s="522">
        <v>108928.5</v>
      </c>
      <c r="E15" s="522">
        <v>120483.6</v>
      </c>
      <c r="F15" s="522">
        <v>167022.5</v>
      </c>
      <c r="G15" s="522">
        <v>177795.7</v>
      </c>
    </row>
    <row r="18" spans="3:3" ht="15.6">
      <c r="C18" s="12" t="s">
        <v>403</v>
      </c>
    </row>
  </sheetData>
  <hyperlinks>
    <hyperlink ref="C18" location="Contents!A1" display="BACK TO CONTENTS" xr:uid="{BDD2F384-76CD-448D-8B37-79B942CAF4EC}"/>
  </hyperlink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F436E-1855-41FE-AE39-61B3DC3BF9A1}">
  <sheetPr>
    <tabColor rgb="FFC00000"/>
  </sheetPr>
  <dimension ref="A3:I19"/>
  <sheetViews>
    <sheetView showGridLines="0" topLeftCell="A3" workbookViewId="0">
      <pane xSplit="1" topLeftCell="B1" activePane="topRight" state="frozen"/>
      <selection pane="topRight" activeCell="G24" sqref="G24"/>
    </sheetView>
  </sheetViews>
  <sheetFormatPr defaultColWidth="8.88671875" defaultRowHeight="15"/>
  <cols>
    <col min="1" max="1" width="8.88671875" style="3" hidden="1" customWidth="1"/>
    <col min="2" max="3" width="8.88671875" style="3"/>
    <col min="4" max="4" width="26.5546875" style="3" customWidth="1"/>
    <col min="5" max="5" width="14.109375" style="3" customWidth="1"/>
    <col min="6" max="6" width="13.5546875" style="3" customWidth="1"/>
    <col min="7" max="7" width="13" style="3" customWidth="1"/>
    <col min="8" max="8" width="14.109375" style="3" customWidth="1"/>
    <col min="9" max="9" width="14.6640625" style="3" customWidth="1"/>
    <col min="10" max="16384" width="8.88671875" style="3"/>
  </cols>
  <sheetData>
    <row r="3" spans="4:9" ht="16.2" thickBot="1">
      <c r="D3" s="244" t="s">
        <v>606</v>
      </c>
    </row>
    <row r="4" spans="4:9" ht="15.6" thickBot="1">
      <c r="D4" s="178" t="s">
        <v>239</v>
      </c>
      <c r="E4" s="30">
        <v>2018</v>
      </c>
      <c r="F4" s="30">
        <v>2019</v>
      </c>
      <c r="G4" s="30">
        <v>2020</v>
      </c>
      <c r="H4" s="30">
        <v>2021</v>
      </c>
      <c r="I4" s="30">
        <v>2022</v>
      </c>
    </row>
    <row r="5" spans="4:9" ht="15.6" thickBot="1">
      <c r="D5" s="299" t="s">
        <v>240</v>
      </c>
      <c r="E5" s="523">
        <v>57384.7</v>
      </c>
      <c r="F5" s="523">
        <v>56695.1</v>
      </c>
      <c r="G5" s="523">
        <v>90973.1</v>
      </c>
      <c r="H5" s="523">
        <v>124162.8</v>
      </c>
      <c r="I5" s="523">
        <v>106737.9</v>
      </c>
    </row>
    <row r="6" spans="4:9" ht="15.6" thickBot="1">
      <c r="D6" s="299" t="s">
        <v>231</v>
      </c>
      <c r="E6" s="523">
        <v>14197.5</v>
      </c>
      <c r="F6" s="523">
        <v>20411.400000000001</v>
      </c>
      <c r="G6" s="523">
        <v>27517.200000000001</v>
      </c>
      <c r="H6" s="523">
        <v>45054.400000000001</v>
      </c>
      <c r="I6" s="523">
        <v>65172.3</v>
      </c>
    </row>
    <row r="7" spans="4:9" ht="15.6" thickBot="1">
      <c r="D7" s="299" t="s">
        <v>133</v>
      </c>
      <c r="E7" s="523">
        <v>11385.2</v>
      </c>
      <c r="F7" s="523">
        <v>8142.7</v>
      </c>
      <c r="G7" s="523">
        <v>20520.900000000001</v>
      </c>
      <c r="H7" s="523">
        <v>27851.8</v>
      </c>
      <c r="I7" s="523">
        <v>35925.4</v>
      </c>
    </row>
    <row r="8" spans="4:9" ht="15.6" thickBot="1">
      <c r="D8" s="299" t="s">
        <v>241</v>
      </c>
      <c r="E8" s="523">
        <v>32081.7</v>
      </c>
      <c r="F8" s="523">
        <v>23572.5</v>
      </c>
      <c r="G8" s="523">
        <v>23918.7</v>
      </c>
      <c r="H8" s="523">
        <v>41017.300000000003</v>
      </c>
      <c r="I8" s="523">
        <v>34034.6</v>
      </c>
    </row>
    <row r="9" spans="4:9" ht="15.6" thickBot="1">
      <c r="D9" s="299" t="s">
        <v>243</v>
      </c>
      <c r="E9" s="523">
        <v>5036.1000000000004</v>
      </c>
      <c r="F9" s="523">
        <v>11235.4</v>
      </c>
      <c r="G9" s="523">
        <v>12359.4</v>
      </c>
      <c r="H9" s="523">
        <v>28372.1</v>
      </c>
      <c r="I9" s="523">
        <v>27860.7</v>
      </c>
    </row>
    <row r="10" spans="4:9" ht="15.6" thickBot="1">
      <c r="D10" s="299" t="s">
        <v>406</v>
      </c>
      <c r="E10" s="523">
        <v>9650.7999999999993</v>
      </c>
      <c r="F10" s="523">
        <v>12688.3</v>
      </c>
      <c r="G10" s="523">
        <v>17598.599999999999</v>
      </c>
      <c r="H10" s="523">
        <v>21594.799999999999</v>
      </c>
      <c r="I10" s="523">
        <v>27604.400000000001</v>
      </c>
    </row>
    <row r="11" spans="4:9" ht="15.6" thickBot="1">
      <c r="D11" s="299" t="s">
        <v>242</v>
      </c>
      <c r="E11" s="523">
        <v>8291.2000000000007</v>
      </c>
      <c r="F11" s="523">
        <v>8022.4</v>
      </c>
      <c r="G11" s="523">
        <v>18990.599999999999</v>
      </c>
      <c r="H11" s="523">
        <v>36731.599999999999</v>
      </c>
      <c r="I11" s="523">
        <v>24962.2</v>
      </c>
    </row>
    <row r="12" spans="4:9" ht="15.6" thickBot="1">
      <c r="D12" s="299" t="s">
        <v>236</v>
      </c>
      <c r="E12" s="523">
        <v>3699.9</v>
      </c>
      <c r="F12" s="523">
        <v>5635.7</v>
      </c>
      <c r="G12" s="523">
        <v>7581.8</v>
      </c>
      <c r="H12" s="523">
        <v>15078.7</v>
      </c>
      <c r="I12" s="523">
        <v>21212.7</v>
      </c>
    </row>
    <row r="13" spans="4:9" ht="15.6" thickBot="1">
      <c r="D13" s="299" t="s">
        <v>244</v>
      </c>
      <c r="E13" s="523">
        <v>1738.8</v>
      </c>
      <c r="F13" s="523">
        <v>1716.6</v>
      </c>
      <c r="G13" s="523">
        <v>3527.7</v>
      </c>
      <c r="H13" s="523">
        <v>16186</v>
      </c>
      <c r="I13" s="523">
        <v>13576.6</v>
      </c>
    </row>
    <row r="14" spans="4:9" ht="15.6" thickBot="1">
      <c r="D14" s="299" t="s">
        <v>246</v>
      </c>
      <c r="E14" s="523">
        <v>235.7</v>
      </c>
      <c r="F14" s="523">
        <v>667.2</v>
      </c>
      <c r="G14" s="523">
        <v>1495.2</v>
      </c>
      <c r="H14" s="523">
        <v>6316.7</v>
      </c>
      <c r="I14" s="523">
        <v>6442.4</v>
      </c>
    </row>
    <row r="15" spans="4:9" ht="15.6" thickBot="1">
      <c r="D15" s="299" t="s">
        <v>245</v>
      </c>
      <c r="E15" s="523">
        <v>1429</v>
      </c>
      <c r="F15" s="523">
        <v>1268.5999999999999</v>
      </c>
      <c r="G15" s="523">
        <v>6628.8</v>
      </c>
      <c r="H15" s="523">
        <v>5119.3</v>
      </c>
      <c r="I15" s="523">
        <v>5392.4</v>
      </c>
    </row>
    <row r="16" spans="4:9" ht="15.6" thickBot="1">
      <c r="D16" s="300" t="s">
        <v>8</v>
      </c>
      <c r="E16" s="301">
        <v>145130.5</v>
      </c>
      <c r="F16" s="301">
        <v>150056</v>
      </c>
      <c r="G16" s="301">
        <v>231112</v>
      </c>
      <c r="H16" s="301">
        <v>367485.7</v>
      </c>
      <c r="I16" s="301">
        <v>368921.5</v>
      </c>
    </row>
    <row r="19" spans="5:5" ht="15.6">
      <c r="E19" s="12" t="s">
        <v>607</v>
      </c>
    </row>
  </sheetData>
  <hyperlinks>
    <hyperlink ref="E19" location="Contents!A1" display="BACK TO CONENTS" xr:uid="{8FAA9DD8-B63C-4616-97E3-DDAA11D99BAE}"/>
  </hyperlink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EC3DC-772B-4ADF-9D2B-4E830C8F5D6D}">
  <sheetPr>
    <tabColor rgb="FFC00000"/>
  </sheetPr>
  <dimension ref="C4:H20"/>
  <sheetViews>
    <sheetView showGridLines="0" workbookViewId="0">
      <selection activeCell="D6" sqref="D6:H17"/>
    </sheetView>
  </sheetViews>
  <sheetFormatPr defaultColWidth="8.88671875" defaultRowHeight="15"/>
  <cols>
    <col min="1" max="2" width="8.88671875" style="3"/>
    <col min="3" max="3" width="20.44140625" style="3" customWidth="1"/>
    <col min="4" max="4" width="14.6640625" style="3" customWidth="1"/>
    <col min="5" max="5" width="12.33203125" style="3" customWidth="1"/>
    <col min="6" max="6" width="12.44140625" style="3" customWidth="1"/>
    <col min="7" max="7" width="14.33203125" style="3" customWidth="1"/>
    <col min="8" max="8" width="12" style="3" customWidth="1"/>
    <col min="9" max="16384" width="8.88671875" style="3"/>
  </cols>
  <sheetData>
    <row r="4" spans="3:8" ht="16.2" thickBot="1">
      <c r="C4" s="244" t="s">
        <v>608</v>
      </c>
    </row>
    <row r="5" spans="3:8" ht="15.6" thickBot="1">
      <c r="C5" s="170" t="s">
        <v>247</v>
      </c>
      <c r="D5" s="117">
        <v>2018</v>
      </c>
      <c r="E5" s="117">
        <v>2019</v>
      </c>
      <c r="F5" s="117">
        <v>2020</v>
      </c>
      <c r="G5" s="117">
        <v>2021</v>
      </c>
      <c r="H5" s="302">
        <v>2022</v>
      </c>
    </row>
    <row r="6" spans="3:8" ht="15.6" thickBot="1">
      <c r="C6" s="115" t="s">
        <v>248</v>
      </c>
      <c r="D6" s="509">
        <v>43468.4</v>
      </c>
      <c r="E6" s="509">
        <v>38010.199999999997</v>
      </c>
      <c r="F6" s="509">
        <v>66918.399999999994</v>
      </c>
      <c r="G6" s="509">
        <v>134368.5</v>
      </c>
      <c r="H6" s="509">
        <v>120724.9</v>
      </c>
    </row>
    <row r="7" spans="3:8" ht="15.6" thickBot="1">
      <c r="C7" s="115" t="s">
        <v>251</v>
      </c>
      <c r="D7" s="509">
        <v>12174.8</v>
      </c>
      <c r="E7" s="509">
        <v>15794.7</v>
      </c>
      <c r="F7" s="509">
        <v>26417.7</v>
      </c>
      <c r="G7" s="509">
        <v>35560.699999999997</v>
      </c>
      <c r="H7" s="509">
        <v>69796.2</v>
      </c>
    </row>
    <row r="8" spans="3:8" ht="15.6" thickBot="1">
      <c r="C8" s="115" t="s">
        <v>252</v>
      </c>
      <c r="D8" s="509">
        <v>12279.9</v>
      </c>
      <c r="E8" s="509">
        <v>13423.7</v>
      </c>
      <c r="F8" s="509">
        <v>6650.6</v>
      </c>
      <c r="G8" s="509">
        <v>40970.699999999997</v>
      </c>
      <c r="H8" s="509">
        <v>40622.9</v>
      </c>
    </row>
    <row r="9" spans="3:8" ht="15.6" thickBot="1">
      <c r="C9" s="115" t="s">
        <v>253</v>
      </c>
      <c r="D9" s="509">
        <v>4618</v>
      </c>
      <c r="E9" s="509">
        <v>8530.9</v>
      </c>
      <c r="F9" s="509">
        <v>19794.2</v>
      </c>
      <c r="G9" s="509">
        <v>30102.6</v>
      </c>
      <c r="H9" s="509">
        <v>37259.199999999997</v>
      </c>
    </row>
    <row r="10" spans="3:8" ht="15.6" thickBot="1">
      <c r="C10" s="115" t="s">
        <v>249</v>
      </c>
      <c r="D10" s="509">
        <v>38286.400000000001</v>
      </c>
      <c r="E10" s="509">
        <v>35626.5</v>
      </c>
      <c r="F10" s="509">
        <v>34832.6</v>
      </c>
      <c r="G10" s="509">
        <v>39164.1</v>
      </c>
      <c r="H10" s="509">
        <v>34713.1</v>
      </c>
    </row>
    <row r="11" spans="3:8" ht="15.6" thickBot="1">
      <c r="C11" s="115" t="s">
        <v>254</v>
      </c>
      <c r="D11" s="509">
        <v>8519.7000000000007</v>
      </c>
      <c r="E11" s="509">
        <v>10914.3</v>
      </c>
      <c r="F11" s="509">
        <v>14619.8</v>
      </c>
      <c r="G11" s="509">
        <v>19252.2</v>
      </c>
      <c r="H11" s="509">
        <v>24437.3</v>
      </c>
    </row>
    <row r="12" spans="3:8" ht="15.6" thickBot="1">
      <c r="C12" s="115" t="s">
        <v>250</v>
      </c>
      <c r="D12" s="509">
        <v>22371.8</v>
      </c>
      <c r="E12" s="509">
        <v>22010.3</v>
      </c>
      <c r="F12" s="509">
        <v>43753.5</v>
      </c>
      <c r="G12" s="509">
        <v>45909</v>
      </c>
      <c r="H12" s="509">
        <v>18312.400000000001</v>
      </c>
    </row>
    <row r="13" spans="3:8" ht="15.6" thickBot="1">
      <c r="C13" s="115" t="s">
        <v>255</v>
      </c>
      <c r="D13" s="509">
        <v>710.6</v>
      </c>
      <c r="E13" s="509">
        <v>1924</v>
      </c>
      <c r="F13" s="509">
        <v>12589.3</v>
      </c>
      <c r="G13" s="509">
        <v>16657.599999999999</v>
      </c>
      <c r="H13" s="509">
        <v>17148.599999999999</v>
      </c>
    </row>
    <row r="14" spans="3:8" ht="15.6" thickBot="1">
      <c r="C14" s="115" t="s">
        <v>256</v>
      </c>
      <c r="D14" s="509">
        <v>916</v>
      </c>
      <c r="E14" s="509">
        <v>1340.6</v>
      </c>
      <c r="F14" s="509">
        <v>1926</v>
      </c>
      <c r="G14" s="509">
        <v>2431.4</v>
      </c>
      <c r="H14" s="509">
        <v>2040.3</v>
      </c>
    </row>
    <row r="15" spans="3:8" ht="15.6" thickBot="1">
      <c r="C15" s="115" t="s">
        <v>257</v>
      </c>
      <c r="D15" s="509">
        <v>430.4</v>
      </c>
      <c r="E15" s="509">
        <v>516.5</v>
      </c>
      <c r="F15" s="509">
        <v>724.3</v>
      </c>
      <c r="G15" s="509">
        <v>731.9</v>
      </c>
      <c r="H15" s="509">
        <v>634.6</v>
      </c>
    </row>
    <row r="16" spans="3:8" ht="15.6" thickBot="1">
      <c r="C16" s="115" t="s">
        <v>133</v>
      </c>
      <c r="D16" s="509">
        <v>1354.4</v>
      </c>
      <c r="E16" s="509">
        <v>1964.3</v>
      </c>
      <c r="F16" s="509">
        <v>2885.7</v>
      </c>
      <c r="G16" s="509">
        <v>2336.9</v>
      </c>
      <c r="H16" s="509">
        <v>3232.1</v>
      </c>
    </row>
    <row r="17" spans="3:8" ht="15.6" thickBot="1">
      <c r="C17" s="110" t="s">
        <v>8</v>
      </c>
      <c r="D17" s="522">
        <v>145130.5</v>
      </c>
      <c r="E17" s="522">
        <v>150056</v>
      </c>
      <c r="F17" s="522">
        <v>231112</v>
      </c>
      <c r="G17" s="522">
        <v>367485.7</v>
      </c>
      <c r="H17" s="522">
        <v>368921.5</v>
      </c>
    </row>
    <row r="20" spans="3:8" ht="15.6">
      <c r="D20" s="12" t="s">
        <v>403</v>
      </c>
    </row>
  </sheetData>
  <hyperlinks>
    <hyperlink ref="D20" location="Contents!A1" display="BACK TO CONTENTS" xr:uid="{6CC41ECC-9846-4896-B99B-E5801A7DF32A}"/>
  </hyperlink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FFD9A-C43D-49E2-A6BE-24FD0FCCBD79}">
  <sheetPr>
    <tabColor rgb="FFC00000"/>
  </sheetPr>
  <dimension ref="B3:G19"/>
  <sheetViews>
    <sheetView showGridLines="0" workbookViewId="0">
      <selection activeCell="H4" sqref="H4"/>
    </sheetView>
  </sheetViews>
  <sheetFormatPr defaultColWidth="8.88671875" defaultRowHeight="15"/>
  <cols>
    <col min="1" max="1" width="8.88671875" style="3"/>
    <col min="2" max="2" width="15.88671875" style="3" customWidth="1"/>
    <col min="3" max="4" width="12.6640625" style="3" customWidth="1"/>
    <col min="5" max="5" width="12" style="3" customWidth="1"/>
    <col min="6" max="6" width="11.44140625" style="3" bestFit="1" customWidth="1"/>
    <col min="7" max="7" width="11.33203125" style="3" customWidth="1"/>
    <col min="8" max="16384" width="8.88671875" style="3"/>
  </cols>
  <sheetData>
    <row r="3" spans="2:7" ht="16.2" thickBot="1">
      <c r="B3" s="244" t="s">
        <v>609</v>
      </c>
    </row>
    <row r="4" spans="2:7" ht="15.6" thickBot="1">
      <c r="B4" s="170" t="s">
        <v>258</v>
      </c>
      <c r="C4" s="117">
        <v>2018</v>
      </c>
      <c r="D4" s="117">
        <v>2019</v>
      </c>
      <c r="E4" s="117">
        <v>2020</v>
      </c>
      <c r="F4" s="117">
        <v>2021</v>
      </c>
      <c r="G4" s="117">
        <v>2022</v>
      </c>
    </row>
    <row r="5" spans="2:7" ht="19.8" customHeight="1" thickBot="1">
      <c r="B5" s="69" t="s">
        <v>248</v>
      </c>
      <c r="C5" s="477">
        <v>18795.900000000001</v>
      </c>
      <c r="D5" s="477">
        <v>21036</v>
      </c>
      <c r="E5" s="477">
        <v>24236.5</v>
      </c>
      <c r="F5" s="477">
        <v>41501.699999999997</v>
      </c>
      <c r="G5" s="477">
        <v>46615.4</v>
      </c>
    </row>
    <row r="6" spans="2:7" ht="15.6" thickBot="1">
      <c r="B6" s="69" t="s">
        <v>250</v>
      </c>
      <c r="C6" s="477">
        <v>29198.3</v>
      </c>
      <c r="D6" s="477">
        <v>35347.800000000003</v>
      </c>
      <c r="E6" s="477">
        <v>41669.199999999997</v>
      </c>
      <c r="F6" s="477">
        <v>47195.1</v>
      </c>
      <c r="G6" s="477">
        <v>43647</v>
      </c>
    </row>
    <row r="7" spans="2:7" ht="15.6" thickBot="1">
      <c r="B7" s="69" t="s">
        <v>252</v>
      </c>
      <c r="C7" s="477">
        <v>10221.5</v>
      </c>
      <c r="D7" s="477">
        <v>12369.7</v>
      </c>
      <c r="E7" s="477">
        <v>10839.2</v>
      </c>
      <c r="F7" s="477">
        <v>24272.9</v>
      </c>
      <c r="G7" s="477">
        <v>34946.699999999997</v>
      </c>
    </row>
    <row r="8" spans="2:7" ht="15.6" thickBot="1">
      <c r="B8" s="69" t="s">
        <v>253</v>
      </c>
      <c r="C8" s="477">
        <v>8083.6</v>
      </c>
      <c r="D8" s="477">
        <v>13456.3</v>
      </c>
      <c r="E8" s="477">
        <v>10677</v>
      </c>
      <c r="F8" s="477">
        <v>12214.5</v>
      </c>
      <c r="G8" s="477">
        <v>12807.5</v>
      </c>
    </row>
    <row r="9" spans="2:7" ht="15.6" thickBot="1">
      <c r="B9" s="69" t="s">
        <v>255</v>
      </c>
      <c r="C9" s="477">
        <v>4641.1000000000004</v>
      </c>
      <c r="D9" s="477">
        <v>3964.9</v>
      </c>
      <c r="E9" s="477">
        <v>9565.6</v>
      </c>
      <c r="F9" s="477">
        <v>11732.9</v>
      </c>
      <c r="G9" s="477">
        <v>12370.2</v>
      </c>
    </row>
    <row r="10" spans="2:7" ht="15.6" thickBot="1">
      <c r="B10" s="69" t="s">
        <v>254</v>
      </c>
      <c r="C10" s="477">
        <v>8290.6</v>
      </c>
      <c r="D10" s="477">
        <v>1295.0999999999999</v>
      </c>
      <c r="E10" s="477">
        <v>5963.7</v>
      </c>
      <c r="F10" s="477">
        <v>9575.5</v>
      </c>
      <c r="G10" s="477">
        <v>11793.5</v>
      </c>
    </row>
    <row r="11" spans="2:7" ht="15.6" thickBot="1">
      <c r="B11" s="69" t="s">
        <v>259</v>
      </c>
      <c r="C11" s="477">
        <v>4662.3999999999996</v>
      </c>
      <c r="D11" s="477">
        <v>6565.3</v>
      </c>
      <c r="E11" s="477">
        <v>6494.7</v>
      </c>
      <c r="F11" s="477">
        <v>7926.9</v>
      </c>
      <c r="G11" s="477">
        <v>8357.2000000000007</v>
      </c>
    </row>
    <row r="12" spans="2:7" ht="15.6" thickBot="1">
      <c r="B12" s="69" t="s">
        <v>260</v>
      </c>
      <c r="C12" s="477">
        <v>5710.5</v>
      </c>
      <c r="D12" s="477">
        <v>4078.5</v>
      </c>
      <c r="E12" s="477">
        <v>3702.4</v>
      </c>
      <c r="F12" s="477">
        <v>5092.8999999999996</v>
      </c>
      <c r="G12" s="477">
        <v>2936.4</v>
      </c>
    </row>
    <row r="13" spans="2:7" ht="15.6" thickBot="1">
      <c r="B13" s="69" t="s">
        <v>262</v>
      </c>
      <c r="C13" s="477">
        <v>5854.5</v>
      </c>
      <c r="D13" s="477">
        <v>2968.9</v>
      </c>
      <c r="E13" s="477">
        <v>210.6</v>
      </c>
      <c r="F13" s="477">
        <v>2999.3</v>
      </c>
      <c r="G13" s="477">
        <v>2414.1999999999998</v>
      </c>
    </row>
    <row r="14" spans="2:7" ht="15.6" thickBot="1">
      <c r="B14" s="69" t="s">
        <v>261</v>
      </c>
      <c r="C14" s="477">
        <v>4745.6000000000004</v>
      </c>
      <c r="D14" s="477">
        <v>6773.2</v>
      </c>
      <c r="E14" s="477">
        <v>4232.2</v>
      </c>
      <c r="F14" s="477">
        <v>1124.5999999999999</v>
      </c>
      <c r="G14" s="477">
        <v>96.1</v>
      </c>
    </row>
    <row r="15" spans="2:7" ht="15.6" thickBot="1">
      <c r="B15" s="69" t="s">
        <v>133</v>
      </c>
      <c r="C15" s="477">
        <v>1315</v>
      </c>
      <c r="D15" s="477">
        <v>739.2</v>
      </c>
      <c r="E15" s="477">
        <v>2676.7</v>
      </c>
      <c r="F15" s="477">
        <v>2858.9</v>
      </c>
      <c r="G15" s="477">
        <v>1811.4</v>
      </c>
    </row>
    <row r="16" spans="2:7" ht="15.6" thickBot="1">
      <c r="B16" s="354" t="s">
        <v>8</v>
      </c>
      <c r="C16" s="524">
        <v>101518.9</v>
      </c>
      <c r="D16" s="524">
        <v>108595</v>
      </c>
      <c r="E16" s="524">
        <v>120267.9</v>
      </c>
      <c r="F16" s="524">
        <v>166495.1</v>
      </c>
      <c r="G16" s="524">
        <v>177795.8</v>
      </c>
    </row>
    <row r="17" spans="2:7">
      <c r="B17" s="32"/>
      <c r="C17" s="32"/>
      <c r="D17" s="32"/>
      <c r="E17" s="32"/>
      <c r="F17" s="32"/>
      <c r="G17" s="32"/>
    </row>
    <row r="19" spans="2:7" ht="15.6">
      <c r="C19" s="12" t="s">
        <v>403</v>
      </c>
    </row>
  </sheetData>
  <hyperlinks>
    <hyperlink ref="C19" location="Contents!A1" display="BACK TO CONTENTS" xr:uid="{364BA676-DF5B-4860-9245-E0DD08366393}"/>
  </hyperlink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DA28C-B94A-4B5B-9DE8-E920CFA554AA}">
  <sheetPr>
    <tabColor rgb="FFC00000"/>
  </sheetPr>
  <dimension ref="C4:H20"/>
  <sheetViews>
    <sheetView showGridLines="0" workbookViewId="0">
      <selection activeCell="G25" sqref="G25"/>
    </sheetView>
  </sheetViews>
  <sheetFormatPr defaultColWidth="8.88671875" defaultRowHeight="15"/>
  <cols>
    <col min="1" max="2" width="8.88671875" style="3"/>
    <col min="3" max="3" width="14.44140625" style="3" customWidth="1"/>
    <col min="4" max="4" width="16.6640625" style="3" customWidth="1"/>
    <col min="5" max="5" width="14.6640625" style="3" customWidth="1"/>
    <col min="6" max="6" width="13.6640625" style="3" customWidth="1"/>
    <col min="7" max="7" width="13" style="3" customWidth="1"/>
    <col min="8" max="8" width="11.33203125" style="3" customWidth="1"/>
    <col min="9" max="16384" width="8.88671875" style="3"/>
  </cols>
  <sheetData>
    <row r="4" spans="3:8" ht="16.2" thickBot="1">
      <c r="C4" s="244" t="s">
        <v>610</v>
      </c>
    </row>
    <row r="5" spans="3:8" ht="15.6" thickBot="1">
      <c r="C5" s="170" t="s">
        <v>263</v>
      </c>
      <c r="D5" s="117">
        <v>2018</v>
      </c>
      <c r="E5" s="117">
        <v>2019</v>
      </c>
      <c r="F5" s="117">
        <v>2020</v>
      </c>
      <c r="G5" s="117">
        <v>2021</v>
      </c>
      <c r="H5" s="302">
        <v>2022</v>
      </c>
    </row>
    <row r="6" spans="3:8" ht="15.6" thickBot="1">
      <c r="C6" s="115" t="s">
        <v>248</v>
      </c>
      <c r="D6" s="509">
        <v>48.2</v>
      </c>
      <c r="E6" s="509">
        <v>14.4</v>
      </c>
      <c r="F6" s="509">
        <v>23.9</v>
      </c>
      <c r="G6" s="509">
        <v>65.599999999999994</v>
      </c>
      <c r="H6" s="509">
        <v>519.4</v>
      </c>
    </row>
    <row r="7" spans="3:8" ht="15.6" thickBot="1">
      <c r="C7" s="115" t="s">
        <v>252</v>
      </c>
      <c r="D7" s="509">
        <v>382.1</v>
      </c>
      <c r="E7" s="509">
        <v>148.19999999999999</v>
      </c>
      <c r="F7" s="509">
        <v>271.8</v>
      </c>
      <c r="G7" s="509">
        <v>527.79999999999995</v>
      </c>
      <c r="H7" s="509">
        <v>198.1</v>
      </c>
    </row>
    <row r="8" spans="3:8" ht="15.6" thickBot="1">
      <c r="C8" s="115" t="s">
        <v>254</v>
      </c>
      <c r="D8" s="509">
        <v>47.3</v>
      </c>
      <c r="E8" s="509">
        <v>110.6</v>
      </c>
      <c r="F8" s="509">
        <v>30.6</v>
      </c>
      <c r="G8" s="509">
        <v>26.2</v>
      </c>
      <c r="H8" s="509">
        <v>91.6</v>
      </c>
    </row>
    <row r="9" spans="3:8" ht="15.6" thickBot="1">
      <c r="C9" s="115" t="s">
        <v>249</v>
      </c>
      <c r="D9" s="509">
        <v>203.2</v>
      </c>
      <c r="E9" s="509">
        <v>116.3</v>
      </c>
      <c r="F9" s="509">
        <v>82.5</v>
      </c>
      <c r="G9" s="509">
        <v>267.39999999999998</v>
      </c>
      <c r="H9" s="509">
        <v>63.7</v>
      </c>
    </row>
    <row r="10" spans="3:8" ht="15.6" thickBot="1">
      <c r="C10" s="115" t="s">
        <v>250</v>
      </c>
      <c r="D10" s="509">
        <v>186</v>
      </c>
      <c r="E10" s="509">
        <v>336</v>
      </c>
      <c r="F10" s="509">
        <v>254.3</v>
      </c>
      <c r="G10" s="509">
        <v>1233</v>
      </c>
      <c r="H10" s="509">
        <v>29.7</v>
      </c>
    </row>
    <row r="11" spans="3:8" ht="15.6" thickBot="1">
      <c r="C11" s="115" t="s">
        <v>251</v>
      </c>
      <c r="D11" s="509">
        <v>106.5</v>
      </c>
      <c r="E11" s="509">
        <v>66</v>
      </c>
      <c r="F11" s="509">
        <v>94.1</v>
      </c>
      <c r="G11" s="509">
        <v>163.4</v>
      </c>
      <c r="H11" s="509">
        <v>29.5</v>
      </c>
    </row>
    <row r="12" spans="3:8" ht="15.6" thickBot="1">
      <c r="C12" s="115" t="s">
        <v>256</v>
      </c>
      <c r="D12" s="509">
        <v>1734.9</v>
      </c>
      <c r="E12" s="509">
        <v>50.6</v>
      </c>
      <c r="F12" s="509">
        <v>102.8</v>
      </c>
      <c r="G12" s="509">
        <v>0.6</v>
      </c>
      <c r="H12" s="509">
        <v>22.5</v>
      </c>
    </row>
    <row r="13" spans="3:8" ht="15.6" thickBot="1">
      <c r="C13" s="115" t="s">
        <v>264</v>
      </c>
      <c r="D13" s="509">
        <v>157.30000000000001</v>
      </c>
      <c r="E13" s="509">
        <v>172.5</v>
      </c>
      <c r="F13" s="509">
        <v>73.3</v>
      </c>
      <c r="G13" s="509">
        <v>3</v>
      </c>
      <c r="H13" s="509">
        <v>8.1999999999999993</v>
      </c>
    </row>
    <row r="14" spans="3:8" ht="15.6" thickBot="1">
      <c r="C14" s="115" t="s">
        <v>253</v>
      </c>
      <c r="D14" s="509">
        <v>51.6</v>
      </c>
      <c r="E14" s="509">
        <v>68.900000000000006</v>
      </c>
      <c r="F14" s="509">
        <v>76.900000000000006</v>
      </c>
      <c r="G14" s="509">
        <v>49.2</v>
      </c>
      <c r="H14" s="509">
        <v>7.9</v>
      </c>
    </row>
    <row r="15" spans="3:8" ht="15.6" thickBot="1">
      <c r="C15" s="115" t="s">
        <v>255</v>
      </c>
      <c r="D15" s="509">
        <v>18.2</v>
      </c>
      <c r="E15" s="509">
        <v>13.4</v>
      </c>
      <c r="F15" s="509">
        <v>31.8</v>
      </c>
      <c r="G15" s="509">
        <v>8.6</v>
      </c>
      <c r="H15" s="509">
        <v>0.2</v>
      </c>
    </row>
    <row r="16" spans="3:8" ht="15.6" thickBot="1">
      <c r="C16" s="115" t="s">
        <v>133</v>
      </c>
      <c r="D16" s="509">
        <v>10.7</v>
      </c>
      <c r="E16" s="509">
        <v>9.1999999999999993</v>
      </c>
      <c r="F16" s="509">
        <v>8.1999999999999993</v>
      </c>
      <c r="G16" s="509">
        <v>1</v>
      </c>
      <c r="H16" s="509">
        <v>4.5</v>
      </c>
    </row>
    <row r="17" spans="3:8" ht="15.6" thickBot="1">
      <c r="C17" s="110" t="s">
        <v>8</v>
      </c>
      <c r="D17" s="522">
        <v>2945.9</v>
      </c>
      <c r="E17" s="522">
        <v>1106.0999999999999</v>
      </c>
      <c r="F17" s="522">
        <v>1050.2</v>
      </c>
      <c r="G17" s="522">
        <v>2345.9</v>
      </c>
      <c r="H17" s="522">
        <v>975.3</v>
      </c>
    </row>
    <row r="20" spans="3:8" ht="15.6">
      <c r="D20" s="12" t="s">
        <v>403</v>
      </c>
    </row>
  </sheetData>
  <hyperlinks>
    <hyperlink ref="D20" location="Contents!A1" display="BACK TO CONTENTS" xr:uid="{EA729A47-FC78-4D95-B0EE-168D42B2954D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EF554-93B1-4D0C-BE33-6E384450E839}">
  <sheetPr>
    <tabColor rgb="FFC00000"/>
  </sheetPr>
  <dimension ref="B3:H15"/>
  <sheetViews>
    <sheetView showGridLines="0" workbookViewId="0">
      <selection activeCell="B3" sqref="B3"/>
    </sheetView>
  </sheetViews>
  <sheetFormatPr defaultColWidth="8.88671875" defaultRowHeight="15"/>
  <cols>
    <col min="1" max="1" width="8.88671875" style="32"/>
    <col min="2" max="2" width="36.109375" style="32" customWidth="1"/>
    <col min="3" max="7" width="9.109375" style="32" bestFit="1" customWidth="1"/>
    <col min="8" max="16384" width="8.88671875" style="32"/>
  </cols>
  <sheetData>
    <row r="3" spans="2:8" ht="16.2" thickBot="1">
      <c r="B3" s="7" t="s">
        <v>673</v>
      </c>
    </row>
    <row r="4" spans="2:8" ht="15.6" thickBot="1">
      <c r="B4" s="108" t="s">
        <v>19</v>
      </c>
      <c r="C4" s="309">
        <v>2017</v>
      </c>
      <c r="D4" s="309">
        <v>2018</v>
      </c>
      <c r="E4" s="309">
        <v>2019</v>
      </c>
      <c r="F4" s="309">
        <v>2020</v>
      </c>
      <c r="G4" s="309">
        <v>2021</v>
      </c>
      <c r="H4" s="309">
        <v>2022</v>
      </c>
    </row>
    <row r="5" spans="2:8" ht="15.6" thickBot="1">
      <c r="B5" s="115" t="s">
        <v>20</v>
      </c>
      <c r="C5" s="116">
        <v>29692</v>
      </c>
      <c r="D5" s="116">
        <v>39505</v>
      </c>
      <c r="E5" s="116">
        <v>46803</v>
      </c>
      <c r="F5" s="116">
        <v>51535</v>
      </c>
      <c r="G5" s="116">
        <v>59255</v>
      </c>
      <c r="H5" s="116">
        <v>66817</v>
      </c>
    </row>
    <row r="6" spans="2:8" ht="15.6" thickBot="1">
      <c r="B6" s="115" t="s">
        <v>21</v>
      </c>
      <c r="C6" s="116">
        <v>21512</v>
      </c>
      <c r="D6" s="116">
        <v>25983</v>
      </c>
      <c r="E6" s="116">
        <v>29781</v>
      </c>
      <c r="F6" s="116">
        <v>34274</v>
      </c>
      <c r="G6" s="116">
        <v>39921</v>
      </c>
      <c r="H6" s="116">
        <v>48568</v>
      </c>
    </row>
    <row r="7" spans="2:8" ht="15.6" thickBot="1">
      <c r="B7" s="115" t="s">
        <v>22</v>
      </c>
      <c r="C7" s="116">
        <v>74556</v>
      </c>
      <c r="D7" s="116">
        <v>88519</v>
      </c>
      <c r="E7" s="116">
        <v>103542</v>
      </c>
      <c r="F7" s="116">
        <v>116594</v>
      </c>
      <c r="G7" s="116">
        <v>132714</v>
      </c>
      <c r="H7" s="116">
        <v>170019</v>
      </c>
    </row>
    <row r="8" spans="2:8" ht="15.6" thickBot="1">
      <c r="B8" s="115" t="s">
        <v>23</v>
      </c>
      <c r="C8" s="116">
        <v>11291</v>
      </c>
      <c r="D8" s="116">
        <v>12566</v>
      </c>
      <c r="E8" s="116">
        <v>13634</v>
      </c>
      <c r="F8" s="116">
        <v>14998</v>
      </c>
      <c r="G8" s="116">
        <v>16770</v>
      </c>
      <c r="H8" s="116">
        <v>19260</v>
      </c>
    </row>
    <row r="9" spans="2:8" ht="15.6" thickBot="1">
      <c r="B9" s="115" t="s">
        <v>107</v>
      </c>
      <c r="C9" s="116"/>
      <c r="D9" s="183">
        <v>266</v>
      </c>
      <c r="E9" s="184">
        <v>292</v>
      </c>
      <c r="F9" s="184">
        <v>314</v>
      </c>
      <c r="G9" s="184">
        <v>338</v>
      </c>
      <c r="H9" s="184">
        <v>347</v>
      </c>
    </row>
    <row r="10" spans="2:8" ht="15.6" thickBot="1">
      <c r="B10" s="110" t="s">
        <v>8</v>
      </c>
      <c r="C10" s="111">
        <f>SUM(C4:C9)</f>
        <v>139068</v>
      </c>
      <c r="D10" s="111">
        <f t="shared" ref="D10:G10" si="0">SUM(D4:D9)</f>
        <v>168857</v>
      </c>
      <c r="E10" s="111">
        <f t="shared" si="0"/>
        <v>196071</v>
      </c>
      <c r="F10" s="111">
        <f t="shared" si="0"/>
        <v>219735</v>
      </c>
      <c r="G10" s="111">
        <f t="shared" si="0"/>
        <v>251019</v>
      </c>
      <c r="H10" s="111">
        <f>SUM(H4:H9)</f>
        <v>307033</v>
      </c>
    </row>
    <row r="13" spans="2:8">
      <c r="B13" s="34" t="s">
        <v>24</v>
      </c>
    </row>
    <row r="15" spans="2:8">
      <c r="B15" s="362" t="s">
        <v>403</v>
      </c>
    </row>
  </sheetData>
  <sortState ref="B5:G8">
    <sortCondition descending="1" ref="G5:G8"/>
  </sortState>
  <hyperlinks>
    <hyperlink ref="B3" location="_ftn1" display="_ftn1" xr:uid="{908B184E-0674-4331-94A8-C78A6754507B}"/>
    <hyperlink ref="B13" location="_ftnref1" display="_ftnref1" xr:uid="{8353646F-8EBC-4C30-84B2-52230532BA5C}"/>
    <hyperlink ref="B15" location="Contents!A1" display="BACK TO CONTENTS" xr:uid="{BC7B6CF0-6B36-41A7-9ABC-2A02B6C3D552}"/>
  </hyperlink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BFF1F-208D-46E9-937F-4CED0FB97C46}">
  <sheetPr>
    <tabColor rgb="FFC00000"/>
  </sheetPr>
  <dimension ref="C2:H19"/>
  <sheetViews>
    <sheetView showGridLines="0" workbookViewId="0">
      <selection activeCell="J10" sqref="J10"/>
    </sheetView>
  </sheetViews>
  <sheetFormatPr defaultColWidth="8.88671875" defaultRowHeight="15"/>
  <cols>
    <col min="1" max="2" width="8.88671875" style="3"/>
    <col min="3" max="3" width="22.44140625" style="3" customWidth="1"/>
    <col min="4" max="4" width="13.109375" style="3" customWidth="1"/>
    <col min="5" max="5" width="11.88671875" style="3" customWidth="1"/>
    <col min="6" max="6" width="10.88671875" style="3" customWidth="1"/>
    <col min="7" max="7" width="12.6640625" style="3" customWidth="1"/>
    <col min="8" max="8" width="11.6640625" style="3" customWidth="1"/>
    <col min="9" max="16384" width="8.88671875" style="3"/>
  </cols>
  <sheetData>
    <row r="2" spans="3:8" ht="22.2" customHeight="1"/>
    <row r="3" spans="3:8" ht="16.2" thickBot="1">
      <c r="C3" s="7" t="s">
        <v>611</v>
      </c>
    </row>
    <row r="4" spans="3:8" ht="15.6" thickBot="1">
      <c r="C4" s="178" t="s">
        <v>258</v>
      </c>
      <c r="D4" s="30">
        <v>2018</v>
      </c>
      <c r="E4" s="30">
        <v>2019</v>
      </c>
      <c r="F4" s="30">
        <v>2020</v>
      </c>
      <c r="G4" s="30">
        <v>2021</v>
      </c>
      <c r="H4" s="30">
        <v>2022</v>
      </c>
    </row>
    <row r="5" spans="3:8" ht="15.6" thickBot="1">
      <c r="C5" s="411" t="s">
        <v>255</v>
      </c>
      <c r="D5" s="429">
        <v>91.5</v>
      </c>
      <c r="E5" s="429">
        <v>95.9</v>
      </c>
      <c r="F5" s="429">
        <v>53.8</v>
      </c>
      <c r="G5" s="429">
        <v>173.9</v>
      </c>
      <c r="H5" s="429">
        <v>1</v>
      </c>
    </row>
    <row r="6" spans="3:8" ht="15.6" thickBot="1">
      <c r="C6" s="411" t="s">
        <v>264</v>
      </c>
      <c r="D6" s="429">
        <v>75.400000000000006</v>
      </c>
      <c r="E6" s="429">
        <v>33.1</v>
      </c>
      <c r="F6" s="429">
        <v>81.400000000000006</v>
      </c>
      <c r="G6" s="429">
        <v>171.2</v>
      </c>
      <c r="H6" s="429">
        <v>0.1</v>
      </c>
    </row>
    <row r="7" spans="3:8" ht="15.6" thickBot="1">
      <c r="C7" s="411" t="s">
        <v>250</v>
      </c>
      <c r="D7" s="429">
        <v>83.5</v>
      </c>
      <c r="E7" s="429">
        <v>130.5</v>
      </c>
      <c r="F7" s="429">
        <v>7.8</v>
      </c>
      <c r="G7" s="429">
        <v>102.4</v>
      </c>
      <c r="H7" s="429">
        <v>48.6</v>
      </c>
    </row>
    <row r="8" spans="3:8" ht="15.6" thickBot="1">
      <c r="C8" s="411" t="s">
        <v>262</v>
      </c>
      <c r="D8" s="429">
        <v>0</v>
      </c>
      <c r="E8" s="429">
        <v>0</v>
      </c>
      <c r="F8" s="429">
        <v>0</v>
      </c>
      <c r="G8" s="429">
        <v>15.8</v>
      </c>
      <c r="H8" s="429">
        <v>0</v>
      </c>
    </row>
    <row r="9" spans="3:8" ht="15.6" thickBot="1">
      <c r="C9" s="411" t="s">
        <v>252</v>
      </c>
      <c r="D9" s="429">
        <v>9.1999999999999993</v>
      </c>
      <c r="E9" s="429">
        <v>12.7</v>
      </c>
      <c r="F9" s="429">
        <v>7.6</v>
      </c>
      <c r="G9" s="429">
        <v>15.3</v>
      </c>
      <c r="H9" s="429">
        <v>192.1</v>
      </c>
    </row>
    <row r="10" spans="3:8" ht="15.6" thickBot="1">
      <c r="C10" s="411" t="s">
        <v>266</v>
      </c>
      <c r="D10" s="429">
        <v>2.2000000000000002</v>
      </c>
      <c r="E10" s="429">
        <v>3.5</v>
      </c>
      <c r="F10" s="429">
        <v>17.2</v>
      </c>
      <c r="G10" s="429">
        <v>11.3</v>
      </c>
      <c r="H10" s="429">
        <v>0</v>
      </c>
    </row>
    <row r="11" spans="3:8" ht="15.6" thickBot="1">
      <c r="C11" s="411" t="s">
        <v>265</v>
      </c>
      <c r="D11" s="429">
        <v>6.2</v>
      </c>
      <c r="E11" s="429">
        <v>16.7</v>
      </c>
      <c r="F11" s="429">
        <v>16.2</v>
      </c>
      <c r="G11" s="429">
        <v>8.5</v>
      </c>
      <c r="H11" s="429">
        <v>0</v>
      </c>
    </row>
    <row r="12" spans="3:8" ht="27" thickBot="1">
      <c r="C12" s="411" t="s">
        <v>253</v>
      </c>
      <c r="D12" s="429">
        <v>1.9</v>
      </c>
      <c r="E12" s="429">
        <v>0</v>
      </c>
      <c r="F12" s="429">
        <v>0.4</v>
      </c>
      <c r="G12" s="429">
        <v>8.5</v>
      </c>
      <c r="H12" s="429">
        <v>81.5</v>
      </c>
    </row>
    <row r="13" spans="3:8" ht="15.6" thickBot="1">
      <c r="C13" s="411" t="s">
        <v>254</v>
      </c>
      <c r="D13" s="429">
        <v>22.6</v>
      </c>
      <c r="E13" s="429">
        <v>20</v>
      </c>
      <c r="F13" s="429">
        <v>31.7</v>
      </c>
      <c r="G13" s="429">
        <v>7.8</v>
      </c>
      <c r="H13" s="429">
        <v>7.6</v>
      </c>
    </row>
    <row r="14" spans="3:8" ht="15.6" thickBot="1">
      <c r="C14" s="411" t="s">
        <v>259</v>
      </c>
      <c r="D14" s="429">
        <v>4.8</v>
      </c>
      <c r="E14" s="429">
        <v>14.9</v>
      </c>
      <c r="F14" s="429">
        <v>3.5</v>
      </c>
      <c r="G14" s="429">
        <v>5.2</v>
      </c>
      <c r="H14" s="429">
        <v>2.7</v>
      </c>
    </row>
    <row r="15" spans="3:8" ht="15.6" thickBot="1">
      <c r="C15" s="411" t="s">
        <v>133</v>
      </c>
      <c r="D15" s="429">
        <v>3</v>
      </c>
      <c r="E15" s="429">
        <v>2.8</v>
      </c>
      <c r="F15" s="429">
        <v>3.7</v>
      </c>
      <c r="G15" s="429">
        <v>14.8</v>
      </c>
      <c r="H15" s="429">
        <v>12.7</v>
      </c>
    </row>
    <row r="16" spans="3:8" ht="15.6" thickBot="1">
      <c r="C16" s="525" t="s">
        <v>8</v>
      </c>
      <c r="D16" s="490">
        <v>300.3</v>
      </c>
      <c r="E16" s="490">
        <v>330.2</v>
      </c>
      <c r="F16" s="490">
        <v>223.3</v>
      </c>
      <c r="G16" s="490">
        <v>534.70000000000005</v>
      </c>
      <c r="H16" s="490">
        <v>346.2</v>
      </c>
    </row>
    <row r="19" spans="4:4" ht="15.6">
      <c r="D19" s="12" t="s">
        <v>403</v>
      </c>
    </row>
  </sheetData>
  <hyperlinks>
    <hyperlink ref="D19" location="Contents!A1" display="BACK TO CONTENTS" xr:uid="{2254CA94-1629-44BA-BDAA-685F91270079}"/>
  </hyperlink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87827-DB91-4D63-961B-F7FCA1FED4D4}">
  <sheetPr>
    <tabColor rgb="FFC00000"/>
  </sheetPr>
  <dimension ref="B2:G40"/>
  <sheetViews>
    <sheetView showGridLines="0" workbookViewId="0">
      <pane xSplit="2" ySplit="3" topLeftCell="C40" activePane="bottomRight" state="frozen"/>
      <selection pane="topRight" activeCell="C1" sqref="C1"/>
      <selection pane="bottomLeft" activeCell="A4" sqref="A4"/>
      <selection pane="bottomRight" activeCell="C40" sqref="C40"/>
    </sheetView>
  </sheetViews>
  <sheetFormatPr defaultColWidth="8.88671875" defaultRowHeight="15"/>
  <cols>
    <col min="1" max="1" width="8.88671875" style="3"/>
    <col min="2" max="2" width="62.5546875" style="3" bestFit="1" customWidth="1"/>
    <col min="3" max="5" width="22.44140625" style="3" bestFit="1" customWidth="1"/>
    <col min="6" max="6" width="26.5546875" style="3" customWidth="1"/>
    <col min="7" max="7" width="13.109375" style="3" customWidth="1"/>
    <col min="8" max="16384" width="8.88671875" style="3"/>
  </cols>
  <sheetData>
    <row r="2" spans="2:7" ht="16.2" thickBot="1">
      <c r="B2" s="244" t="s">
        <v>618</v>
      </c>
    </row>
    <row r="3" spans="2:7" ht="15.6" thickBot="1">
      <c r="B3" s="303" t="s">
        <v>267</v>
      </c>
      <c r="C3" s="109">
        <v>2018</v>
      </c>
      <c r="D3" s="109">
        <v>2019</v>
      </c>
      <c r="E3" s="109">
        <v>2020</v>
      </c>
      <c r="F3" s="109">
        <v>2021</v>
      </c>
      <c r="G3" s="109">
        <v>2022</v>
      </c>
    </row>
    <row r="4" spans="2:7" ht="15.6" thickBot="1">
      <c r="B4" s="115" t="s">
        <v>613</v>
      </c>
      <c r="C4" s="304">
        <v>30</v>
      </c>
      <c r="D4" s="304">
        <v>30</v>
      </c>
      <c r="E4" s="304">
        <v>30</v>
      </c>
      <c r="F4" s="304">
        <v>30</v>
      </c>
      <c r="G4" s="304">
        <v>30</v>
      </c>
    </row>
    <row r="5" spans="2:7" ht="15.6" thickBot="1">
      <c r="B5" s="115" t="s">
        <v>614</v>
      </c>
      <c r="C5" s="259"/>
      <c r="D5" s="259"/>
      <c r="E5" s="259"/>
      <c r="F5" s="259"/>
      <c r="G5" s="259"/>
    </row>
    <row r="6" spans="2:7" ht="15.6" thickBot="1">
      <c r="B6" s="115" t="s">
        <v>268</v>
      </c>
      <c r="C6" s="304">
        <v>30</v>
      </c>
      <c r="D6" s="304">
        <v>35</v>
      </c>
      <c r="E6" s="304">
        <v>35</v>
      </c>
      <c r="F6" s="304">
        <v>35</v>
      </c>
      <c r="G6" s="304">
        <v>30</v>
      </c>
    </row>
    <row r="7" spans="2:7" ht="15.6" thickBot="1">
      <c r="B7" s="115" t="s">
        <v>269</v>
      </c>
      <c r="C7" s="259"/>
      <c r="D7" s="304">
        <v>15</v>
      </c>
      <c r="E7" s="304">
        <v>15</v>
      </c>
      <c r="F7" s="304">
        <v>15</v>
      </c>
      <c r="G7" s="304">
        <v>15</v>
      </c>
    </row>
    <row r="8" spans="2:7" ht="15.6" thickBot="1">
      <c r="B8" s="115" t="s">
        <v>270</v>
      </c>
      <c r="C8" s="304">
        <v>35</v>
      </c>
      <c r="D8" s="304">
        <v>35</v>
      </c>
      <c r="E8" s="304">
        <v>35</v>
      </c>
      <c r="F8" s="304">
        <v>35</v>
      </c>
      <c r="G8" s="304">
        <v>30</v>
      </c>
    </row>
    <row r="9" spans="2:7" ht="15.6" thickBot="1">
      <c r="B9" s="115" t="s">
        <v>271</v>
      </c>
      <c r="C9" s="304">
        <v>15</v>
      </c>
      <c r="D9" s="304">
        <v>15</v>
      </c>
      <c r="E9" s="304">
        <v>15</v>
      </c>
      <c r="F9" s="304">
        <v>15</v>
      </c>
      <c r="G9" s="304">
        <v>15</v>
      </c>
    </row>
    <row r="10" spans="2:7" ht="15.6" thickBot="1">
      <c r="B10" s="115" t="s">
        <v>272</v>
      </c>
      <c r="C10" s="304">
        <v>10</v>
      </c>
      <c r="D10" s="304">
        <v>10</v>
      </c>
      <c r="E10" s="304">
        <v>10</v>
      </c>
      <c r="F10" s="304">
        <v>10</v>
      </c>
      <c r="G10" s="304">
        <v>10</v>
      </c>
    </row>
    <row r="11" spans="2:7" ht="15.6" thickBot="1">
      <c r="B11" s="115" t="s">
        <v>273</v>
      </c>
      <c r="C11" s="304">
        <v>10</v>
      </c>
      <c r="D11" s="304">
        <v>10</v>
      </c>
      <c r="E11" s="304">
        <v>10</v>
      </c>
      <c r="F11" s="304">
        <v>10</v>
      </c>
      <c r="G11" s="304">
        <v>10</v>
      </c>
    </row>
    <row r="12" spans="2:7" ht="15.6" thickBot="1">
      <c r="B12" s="115" t="s">
        <v>615</v>
      </c>
      <c r="C12" s="259"/>
      <c r="D12" s="304">
        <v>10</v>
      </c>
      <c r="E12" s="304">
        <v>10</v>
      </c>
      <c r="F12" s="304">
        <v>10</v>
      </c>
      <c r="G12" s="304">
        <v>10</v>
      </c>
    </row>
    <row r="13" spans="2:7" ht="15.6" thickBot="1">
      <c r="B13" s="115" t="s">
        <v>274</v>
      </c>
      <c r="C13" s="304">
        <v>15</v>
      </c>
      <c r="D13" s="304">
        <v>15</v>
      </c>
      <c r="E13" s="304">
        <v>15</v>
      </c>
      <c r="F13" s="304">
        <v>15</v>
      </c>
      <c r="G13" s="304">
        <v>15</v>
      </c>
    </row>
    <row r="14" spans="2:7" ht="15.6" thickBot="1">
      <c r="B14" s="115" t="s">
        <v>275</v>
      </c>
      <c r="C14" s="304">
        <v>15</v>
      </c>
      <c r="D14" s="304">
        <v>15</v>
      </c>
      <c r="E14" s="304">
        <v>15</v>
      </c>
      <c r="F14" s="304">
        <v>15</v>
      </c>
      <c r="G14" s="304">
        <v>15</v>
      </c>
    </row>
    <row r="15" spans="2:7" ht="15.6" thickBot="1">
      <c r="B15" s="115" t="s">
        <v>276</v>
      </c>
      <c r="C15" s="304">
        <v>15</v>
      </c>
      <c r="D15" s="304">
        <v>15</v>
      </c>
      <c r="E15" s="304">
        <v>15</v>
      </c>
      <c r="F15" s="304">
        <v>15</v>
      </c>
      <c r="G15" s="304">
        <v>15</v>
      </c>
    </row>
    <row r="16" spans="2:7" ht="15.6" thickBot="1">
      <c r="B16" s="115" t="s">
        <v>277</v>
      </c>
      <c r="C16" s="304">
        <v>35</v>
      </c>
      <c r="D16" s="304">
        <v>35</v>
      </c>
      <c r="E16" s="304">
        <v>35</v>
      </c>
      <c r="F16" s="304">
        <v>35</v>
      </c>
      <c r="G16" s="304">
        <v>30</v>
      </c>
    </row>
    <row r="17" spans="2:7" ht="69.599999999999994" thickBot="1">
      <c r="B17" s="115" t="s">
        <v>278</v>
      </c>
      <c r="C17" s="305" t="s">
        <v>279</v>
      </c>
      <c r="D17" s="305" t="s">
        <v>279</v>
      </c>
      <c r="E17" s="305" t="s">
        <v>279</v>
      </c>
      <c r="F17" s="305" t="s">
        <v>279</v>
      </c>
      <c r="G17" s="305" t="s">
        <v>279</v>
      </c>
    </row>
    <row r="18" spans="2:7" ht="83.4" thickBot="1">
      <c r="B18" s="648" t="s">
        <v>280</v>
      </c>
      <c r="C18" s="306" t="s">
        <v>281</v>
      </c>
      <c r="D18" s="306" t="s">
        <v>281</v>
      </c>
      <c r="E18" s="306" t="s">
        <v>281</v>
      </c>
      <c r="F18" s="306" t="s">
        <v>282</v>
      </c>
      <c r="G18" s="305" t="s">
        <v>282</v>
      </c>
    </row>
    <row r="19" spans="2:7" ht="83.4" thickBot="1">
      <c r="B19" s="649"/>
      <c r="C19" s="305" t="s">
        <v>284</v>
      </c>
      <c r="D19" s="305" t="s">
        <v>283</v>
      </c>
      <c r="E19" s="305" t="s">
        <v>283</v>
      </c>
      <c r="F19" s="305" t="s">
        <v>285</v>
      </c>
      <c r="G19" s="305" t="s">
        <v>285</v>
      </c>
    </row>
    <row r="20" spans="2:7" ht="83.4" thickBot="1">
      <c r="B20" s="649"/>
      <c r="C20" s="305" t="s">
        <v>287</v>
      </c>
      <c r="D20" s="305" t="s">
        <v>286</v>
      </c>
      <c r="E20" s="305" t="s">
        <v>286</v>
      </c>
      <c r="F20" s="305" t="s">
        <v>288</v>
      </c>
      <c r="G20" s="305" t="s">
        <v>288</v>
      </c>
    </row>
    <row r="21" spans="2:7" ht="69.599999999999994" thickBot="1">
      <c r="B21" s="650"/>
      <c r="C21" s="259"/>
      <c r="D21" s="259"/>
      <c r="E21" s="259"/>
      <c r="F21" s="306" t="s">
        <v>289</v>
      </c>
      <c r="G21" s="305" t="s">
        <v>289</v>
      </c>
    </row>
    <row r="22" spans="2:7" ht="42" thickBot="1">
      <c r="B22" s="299" t="s">
        <v>290</v>
      </c>
      <c r="C22" s="307"/>
      <c r="D22" s="307"/>
      <c r="E22" s="307"/>
      <c r="F22" s="306" t="s">
        <v>291</v>
      </c>
      <c r="G22" s="305" t="s">
        <v>291</v>
      </c>
    </row>
    <row r="23" spans="2:7" ht="42" thickBot="1">
      <c r="B23" s="299" t="s">
        <v>292</v>
      </c>
      <c r="C23" s="307"/>
      <c r="D23" s="307"/>
      <c r="E23" s="307"/>
      <c r="F23" s="306" t="s">
        <v>281</v>
      </c>
      <c r="G23" s="305" t="s">
        <v>281</v>
      </c>
    </row>
    <row r="24" spans="2:7" ht="55.8" thickBot="1">
      <c r="B24" s="299" t="s">
        <v>293</v>
      </c>
      <c r="C24" s="305" t="s">
        <v>295</v>
      </c>
      <c r="D24" s="305" t="s">
        <v>294</v>
      </c>
      <c r="E24" s="307"/>
      <c r="F24" s="259"/>
      <c r="G24" s="259"/>
    </row>
    <row r="25" spans="2:7" ht="124.8" thickBot="1">
      <c r="B25" s="299" t="s">
        <v>296</v>
      </c>
      <c r="C25" s="307"/>
      <c r="D25" s="307"/>
      <c r="E25" s="305" t="s">
        <v>295</v>
      </c>
      <c r="F25" s="307"/>
      <c r="G25" s="305" t="s">
        <v>616</v>
      </c>
    </row>
    <row r="26" spans="2:7" ht="111" thickBot="1">
      <c r="B26" s="648" t="s">
        <v>297</v>
      </c>
      <c r="C26" s="307"/>
      <c r="D26" s="307"/>
      <c r="E26" s="307"/>
      <c r="F26" s="305" t="s">
        <v>298</v>
      </c>
      <c r="G26" s="305" t="s">
        <v>298</v>
      </c>
    </row>
    <row r="27" spans="2:7" ht="138.6" thickBot="1">
      <c r="B27" s="649"/>
      <c r="C27" s="307"/>
      <c r="D27" s="307"/>
      <c r="E27" s="307"/>
      <c r="F27" s="305" t="s">
        <v>299</v>
      </c>
      <c r="G27" s="305" t="s">
        <v>299</v>
      </c>
    </row>
    <row r="28" spans="2:7" ht="138.6" thickBot="1">
      <c r="B28" s="649"/>
      <c r="C28" s="307"/>
      <c r="D28" s="307"/>
      <c r="E28" s="307"/>
      <c r="F28" s="305" t="s">
        <v>300</v>
      </c>
      <c r="G28" s="305" t="s">
        <v>300</v>
      </c>
    </row>
    <row r="29" spans="2:7" ht="124.8" thickBot="1">
      <c r="B29" s="650"/>
      <c r="C29" s="307"/>
      <c r="D29" s="307"/>
      <c r="E29" s="307"/>
      <c r="F29" s="305" t="s">
        <v>301</v>
      </c>
      <c r="G29" s="305" t="s">
        <v>301</v>
      </c>
    </row>
    <row r="30" spans="2:7" ht="124.8" thickBot="1">
      <c r="B30" s="299" t="s">
        <v>302</v>
      </c>
      <c r="C30" s="307"/>
      <c r="D30" s="307"/>
      <c r="E30" s="307"/>
      <c r="F30" s="305" t="s">
        <v>303</v>
      </c>
      <c r="G30" s="305" t="s">
        <v>303</v>
      </c>
    </row>
    <row r="31" spans="2:7" ht="124.8" thickBot="1">
      <c r="B31" s="299" t="s">
        <v>304</v>
      </c>
      <c r="C31" s="307"/>
      <c r="D31" s="307"/>
      <c r="E31" s="307"/>
      <c r="F31" s="305" t="s">
        <v>303</v>
      </c>
      <c r="G31" s="305" t="s">
        <v>303</v>
      </c>
    </row>
    <row r="32" spans="2:7" ht="124.8" thickBot="1">
      <c r="B32" s="299" t="s">
        <v>305</v>
      </c>
      <c r="C32" s="307"/>
      <c r="D32" s="307"/>
      <c r="E32" s="307"/>
      <c r="F32" s="305" t="s">
        <v>303</v>
      </c>
      <c r="G32" s="305" t="s">
        <v>303</v>
      </c>
    </row>
    <row r="33" spans="2:7" ht="276.60000000000002" thickBot="1">
      <c r="B33" s="299" t="s">
        <v>306</v>
      </c>
      <c r="C33" s="307"/>
      <c r="D33" s="307"/>
      <c r="E33" s="307"/>
      <c r="F33" s="305" t="s">
        <v>617</v>
      </c>
      <c r="G33" s="305" t="s">
        <v>307</v>
      </c>
    </row>
    <row r="34" spans="2:7" ht="15.6" thickBot="1">
      <c r="B34" s="115" t="s">
        <v>308</v>
      </c>
      <c r="C34" s="304">
        <v>35</v>
      </c>
      <c r="D34" s="304">
        <v>35</v>
      </c>
      <c r="E34" s="304">
        <v>35</v>
      </c>
      <c r="F34" s="304">
        <v>35</v>
      </c>
      <c r="G34" s="304">
        <v>30</v>
      </c>
    </row>
    <row r="35" spans="2:7" ht="15.6" thickBot="1">
      <c r="B35" s="115" t="s">
        <v>309</v>
      </c>
      <c r="C35" s="304">
        <v>40</v>
      </c>
      <c r="D35" s="304">
        <v>40</v>
      </c>
      <c r="E35" s="304">
        <v>40</v>
      </c>
      <c r="F35" s="304">
        <v>40</v>
      </c>
      <c r="G35" s="304">
        <v>40</v>
      </c>
    </row>
    <row r="40" spans="2:7" ht="15.6">
      <c r="C40" s="12" t="s">
        <v>403</v>
      </c>
    </row>
  </sheetData>
  <mergeCells count="2">
    <mergeCell ref="B18:B21"/>
    <mergeCell ref="B26:B29"/>
  </mergeCells>
  <hyperlinks>
    <hyperlink ref="C40" location="Contents!A1" display="BACK TO CONTENTS" xr:uid="{4CC955AF-C6F3-4A7A-A147-A49A96229B56}"/>
  </hyperlink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061C3-2195-4BD1-88C4-463CF37286E6}">
  <sheetPr>
    <tabColor rgb="FFC00000"/>
  </sheetPr>
  <dimension ref="C2:H51"/>
  <sheetViews>
    <sheetView showGridLines="0" workbookViewId="0">
      <pane xSplit="2" ySplit="3" topLeftCell="C31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4.4"/>
  <cols>
    <col min="3" max="3" width="59.6640625" bestFit="1" customWidth="1"/>
    <col min="4" max="4" width="12.6640625" customWidth="1"/>
    <col min="5" max="5" width="15" customWidth="1"/>
    <col min="6" max="6" width="12.88671875" customWidth="1"/>
    <col min="7" max="7" width="11.33203125" customWidth="1"/>
    <col min="8" max="8" width="15.5546875" bestFit="1" customWidth="1"/>
    <col min="9" max="9" width="11.109375" customWidth="1"/>
  </cols>
  <sheetData>
    <row r="2" spans="3:8" ht="16.2" thickBot="1">
      <c r="C2" s="254" t="s">
        <v>620</v>
      </c>
    </row>
    <row r="3" spans="3:8" ht="15" thickBot="1">
      <c r="C3" s="108" t="s">
        <v>94</v>
      </c>
      <c r="D3" s="651" t="s">
        <v>310</v>
      </c>
      <c r="E3" s="652"/>
      <c r="F3" s="652"/>
      <c r="G3" s="652"/>
      <c r="H3" s="653"/>
    </row>
    <row r="4" spans="3:8" ht="15" thickBot="1">
      <c r="C4" s="110" t="s">
        <v>311</v>
      </c>
      <c r="D4" s="308">
        <v>2018</v>
      </c>
      <c r="E4" s="308">
        <v>2019</v>
      </c>
      <c r="F4" s="308">
        <v>2020</v>
      </c>
      <c r="G4" s="308">
        <v>2021</v>
      </c>
      <c r="H4" s="308">
        <v>2022</v>
      </c>
    </row>
    <row r="5" spans="3:8" ht="15" thickBot="1">
      <c r="C5" s="115" t="s">
        <v>312</v>
      </c>
      <c r="D5" s="304">
        <v>15</v>
      </c>
      <c r="E5" s="259"/>
      <c r="F5" s="259"/>
      <c r="G5" s="259"/>
      <c r="H5" s="259"/>
    </row>
    <row r="6" spans="3:8" ht="15" thickBot="1">
      <c r="C6" s="115" t="s">
        <v>313</v>
      </c>
      <c r="D6" s="259"/>
      <c r="E6" s="304">
        <v>15</v>
      </c>
      <c r="F6" s="304">
        <v>15</v>
      </c>
      <c r="G6" s="304">
        <v>15</v>
      </c>
      <c r="H6" s="304">
        <v>15</v>
      </c>
    </row>
    <row r="7" spans="3:8" ht="15" thickBot="1">
      <c r="C7" s="115" t="s">
        <v>314</v>
      </c>
      <c r="D7" s="259"/>
      <c r="E7" s="304">
        <v>20</v>
      </c>
      <c r="F7" s="304">
        <v>20</v>
      </c>
      <c r="G7" s="304">
        <v>20</v>
      </c>
      <c r="H7" s="304">
        <v>20</v>
      </c>
    </row>
    <row r="8" spans="3:8" ht="15" thickBot="1">
      <c r="C8" s="115" t="s">
        <v>315</v>
      </c>
      <c r="D8" s="304">
        <v>0</v>
      </c>
      <c r="E8" s="304">
        <v>0</v>
      </c>
      <c r="F8" s="304">
        <v>0</v>
      </c>
      <c r="G8" s="304">
        <v>0</v>
      </c>
      <c r="H8" s="304">
        <v>0</v>
      </c>
    </row>
    <row r="9" spans="3:8" ht="28.2" thickBot="1">
      <c r="C9" s="299" t="s">
        <v>316</v>
      </c>
      <c r="D9" s="304">
        <v>0</v>
      </c>
      <c r="E9" s="304">
        <v>0</v>
      </c>
      <c r="F9" s="304">
        <v>0</v>
      </c>
      <c r="G9" s="304">
        <v>0</v>
      </c>
      <c r="H9" s="304">
        <v>0</v>
      </c>
    </row>
    <row r="10" spans="3:8" ht="28.2" thickBot="1">
      <c r="C10" s="299" t="s">
        <v>317</v>
      </c>
      <c r="D10" s="306" t="s">
        <v>318</v>
      </c>
      <c r="E10" s="306" t="s">
        <v>318</v>
      </c>
      <c r="F10" s="306" t="s">
        <v>318</v>
      </c>
      <c r="G10" s="306" t="s">
        <v>318</v>
      </c>
      <c r="H10" s="306" t="s">
        <v>318</v>
      </c>
    </row>
    <row r="11" spans="3:8" ht="15" thickBot="1">
      <c r="C11" s="115" t="s">
        <v>319</v>
      </c>
      <c r="D11" s="306" t="s">
        <v>318</v>
      </c>
      <c r="E11" s="306" t="s">
        <v>318</v>
      </c>
      <c r="F11" s="306" t="s">
        <v>318</v>
      </c>
      <c r="G11" s="306" t="s">
        <v>318</v>
      </c>
      <c r="H11" s="306" t="s">
        <v>318</v>
      </c>
    </row>
    <row r="12" spans="3:8" ht="83.4" thickBot="1">
      <c r="C12" s="299" t="s">
        <v>320</v>
      </c>
      <c r="D12" s="305" t="s">
        <v>295</v>
      </c>
      <c r="E12" s="305" t="s">
        <v>295</v>
      </c>
      <c r="F12" s="305" t="s">
        <v>295</v>
      </c>
      <c r="G12" s="307"/>
      <c r="H12" s="259"/>
    </row>
    <row r="13" spans="3:8" ht="83.4" thickBot="1">
      <c r="C13" s="299" t="s">
        <v>321</v>
      </c>
      <c r="D13" s="307"/>
      <c r="E13" s="307"/>
      <c r="F13" s="307"/>
      <c r="G13" s="305" t="s">
        <v>322</v>
      </c>
      <c r="H13" s="305" t="s">
        <v>322</v>
      </c>
    </row>
    <row r="14" spans="3:8" ht="97.2" thickBot="1">
      <c r="C14" s="299" t="s">
        <v>323</v>
      </c>
      <c r="D14" s="307"/>
      <c r="E14" s="307"/>
      <c r="F14" s="307"/>
      <c r="G14" s="305" t="s">
        <v>324</v>
      </c>
      <c r="H14" s="305" t="s">
        <v>324</v>
      </c>
    </row>
    <row r="15" spans="3:8" ht="138.6" thickBot="1">
      <c r="C15" s="299" t="s">
        <v>325</v>
      </c>
      <c r="D15" s="307"/>
      <c r="E15" s="307"/>
      <c r="F15" s="307"/>
      <c r="G15" s="305" t="s">
        <v>303</v>
      </c>
      <c r="H15" s="305" t="s">
        <v>303</v>
      </c>
    </row>
    <row r="16" spans="3:8" ht="138.6" thickBot="1">
      <c r="C16" s="299" t="s">
        <v>326</v>
      </c>
      <c r="D16" s="307"/>
      <c r="E16" s="307"/>
      <c r="F16" s="307"/>
      <c r="G16" s="305" t="s">
        <v>303</v>
      </c>
      <c r="H16" s="305" t="s">
        <v>303</v>
      </c>
    </row>
    <row r="17" spans="3:8" ht="138.6" thickBot="1">
      <c r="C17" s="299" t="s">
        <v>327</v>
      </c>
      <c r="D17" s="307"/>
      <c r="E17" s="307"/>
      <c r="F17" s="307"/>
      <c r="G17" s="305" t="s">
        <v>303</v>
      </c>
      <c r="H17" s="305" t="s">
        <v>303</v>
      </c>
    </row>
    <row r="18" spans="3:8" ht="28.2" thickBot="1">
      <c r="C18" s="299" t="s">
        <v>328</v>
      </c>
      <c r="D18" s="304">
        <v>15</v>
      </c>
      <c r="E18" s="259"/>
      <c r="F18" s="259"/>
      <c r="G18" s="259"/>
      <c r="H18" s="259"/>
    </row>
    <row r="19" spans="3:8" ht="28.2" thickBot="1">
      <c r="C19" s="299" t="s">
        <v>329</v>
      </c>
      <c r="D19" s="259"/>
      <c r="E19" s="304">
        <v>15</v>
      </c>
      <c r="F19" s="304">
        <v>15</v>
      </c>
      <c r="G19" s="304">
        <v>15</v>
      </c>
      <c r="H19" s="304">
        <v>15</v>
      </c>
    </row>
    <row r="20" spans="3:8" ht="15" thickBot="1">
      <c r="C20" s="299" t="s">
        <v>619</v>
      </c>
      <c r="D20" s="259"/>
      <c r="E20" s="304">
        <v>20</v>
      </c>
      <c r="F20" s="304">
        <v>20</v>
      </c>
      <c r="G20" s="304">
        <v>20</v>
      </c>
      <c r="H20" s="304">
        <v>20</v>
      </c>
    </row>
    <row r="21" spans="3:8" ht="28.2" thickBot="1">
      <c r="C21" s="299" t="s">
        <v>330</v>
      </c>
      <c r="D21" s="304">
        <v>0</v>
      </c>
      <c r="E21" s="304">
        <v>0</v>
      </c>
      <c r="F21" s="304">
        <v>0</v>
      </c>
      <c r="G21" s="304">
        <v>0</v>
      </c>
      <c r="H21" s="304">
        <v>0</v>
      </c>
    </row>
    <row r="22" spans="3:8" ht="15" thickBot="1">
      <c r="C22" s="115" t="s">
        <v>331</v>
      </c>
      <c r="D22" s="304">
        <v>15</v>
      </c>
      <c r="E22" s="259"/>
      <c r="F22" s="259"/>
      <c r="G22" s="259"/>
      <c r="H22" s="259"/>
    </row>
    <row r="23" spans="3:8" ht="15" thickBot="1">
      <c r="C23" s="115" t="s">
        <v>332</v>
      </c>
      <c r="D23" s="304">
        <v>15</v>
      </c>
      <c r="E23" s="259"/>
      <c r="F23" s="259"/>
      <c r="G23" s="259"/>
      <c r="H23" s="259"/>
    </row>
    <row r="24" spans="3:8" ht="15" thickBot="1">
      <c r="C24" s="115" t="s">
        <v>333</v>
      </c>
      <c r="D24" s="259"/>
      <c r="E24" s="304">
        <v>15</v>
      </c>
      <c r="F24" s="304">
        <v>15</v>
      </c>
      <c r="G24" s="304">
        <v>15</v>
      </c>
      <c r="H24" s="304">
        <v>15</v>
      </c>
    </row>
    <row r="25" spans="3:8" ht="15" thickBot="1">
      <c r="C25" s="115" t="s">
        <v>334</v>
      </c>
      <c r="D25" s="259"/>
      <c r="E25" s="304">
        <v>20</v>
      </c>
      <c r="F25" s="304">
        <v>20</v>
      </c>
      <c r="G25" s="304">
        <v>20</v>
      </c>
      <c r="H25" s="304">
        <v>20</v>
      </c>
    </row>
    <row r="26" spans="3:8" ht="15" thickBot="1">
      <c r="C26" s="115" t="s">
        <v>335</v>
      </c>
      <c r="D26" s="304">
        <v>15</v>
      </c>
      <c r="E26" s="259"/>
      <c r="F26" s="259"/>
      <c r="G26" s="259"/>
      <c r="H26" s="259"/>
    </row>
    <row r="27" spans="3:8" ht="15" thickBot="1">
      <c r="C27" s="115" t="s">
        <v>336</v>
      </c>
      <c r="D27" s="304">
        <v>15</v>
      </c>
      <c r="E27" s="304">
        <v>15</v>
      </c>
      <c r="F27" s="304">
        <v>15</v>
      </c>
      <c r="G27" s="304">
        <v>15</v>
      </c>
      <c r="H27" s="304">
        <v>15</v>
      </c>
    </row>
    <row r="28" spans="3:8" ht="15" thickBot="1">
      <c r="C28" s="115" t="s">
        <v>337</v>
      </c>
      <c r="D28" s="304">
        <v>20</v>
      </c>
      <c r="E28" s="304">
        <v>20</v>
      </c>
      <c r="F28" s="304">
        <v>20</v>
      </c>
      <c r="G28" s="304">
        <v>20</v>
      </c>
      <c r="H28" s="304">
        <v>20</v>
      </c>
    </row>
    <row r="29" spans="3:8" ht="15" thickBot="1">
      <c r="C29" s="115" t="s">
        <v>338</v>
      </c>
      <c r="D29" s="304">
        <v>10</v>
      </c>
      <c r="E29" s="304">
        <v>10</v>
      </c>
      <c r="F29" s="304">
        <v>10</v>
      </c>
      <c r="G29" s="304">
        <v>10</v>
      </c>
      <c r="H29" s="259"/>
    </row>
    <row r="30" spans="3:8" ht="15" thickBot="1">
      <c r="C30" s="115" t="s">
        <v>339</v>
      </c>
      <c r="D30" s="304">
        <v>15</v>
      </c>
      <c r="E30" s="304">
        <v>15</v>
      </c>
      <c r="F30" s="304">
        <v>15</v>
      </c>
      <c r="G30" s="304">
        <v>15</v>
      </c>
      <c r="H30" s="304">
        <v>15</v>
      </c>
    </row>
    <row r="31" spans="3:8" ht="15" thickBot="1">
      <c r="C31" s="115" t="s">
        <v>340</v>
      </c>
      <c r="D31" s="304">
        <v>20</v>
      </c>
      <c r="E31" s="304">
        <v>20</v>
      </c>
      <c r="F31" s="304">
        <v>20</v>
      </c>
      <c r="G31" s="304">
        <v>20</v>
      </c>
      <c r="H31" s="304">
        <v>20</v>
      </c>
    </row>
    <row r="32" spans="3:8" ht="15" thickBot="1">
      <c r="C32" s="115" t="s">
        <v>341</v>
      </c>
      <c r="D32" s="304">
        <v>20</v>
      </c>
      <c r="E32" s="304">
        <v>20</v>
      </c>
      <c r="F32" s="304">
        <v>20</v>
      </c>
      <c r="G32" s="304">
        <v>20</v>
      </c>
      <c r="H32" s="304">
        <v>20</v>
      </c>
    </row>
    <row r="33" spans="3:8" ht="15" thickBot="1">
      <c r="C33" s="115" t="s">
        <v>342</v>
      </c>
      <c r="D33" s="259"/>
      <c r="E33" s="304">
        <v>15</v>
      </c>
      <c r="F33" s="304">
        <v>15</v>
      </c>
      <c r="G33" s="304">
        <v>15</v>
      </c>
      <c r="H33" s="304">
        <v>15</v>
      </c>
    </row>
    <row r="34" spans="3:8" ht="15" thickBot="1">
      <c r="C34" s="115" t="s">
        <v>343</v>
      </c>
      <c r="D34" s="304">
        <v>20</v>
      </c>
      <c r="E34" s="304">
        <v>20</v>
      </c>
      <c r="F34" s="304">
        <v>20</v>
      </c>
      <c r="G34" s="304">
        <v>20</v>
      </c>
      <c r="H34" s="304">
        <v>20</v>
      </c>
    </row>
    <row r="35" spans="3:8" ht="83.4" thickBot="1">
      <c r="C35" s="299" t="s">
        <v>344</v>
      </c>
      <c r="D35" s="259"/>
      <c r="E35" s="259"/>
      <c r="F35" s="259"/>
      <c r="G35" s="306" t="s">
        <v>345</v>
      </c>
      <c r="H35" s="305" t="s">
        <v>345</v>
      </c>
    </row>
    <row r="36" spans="3:8" ht="111" thickBot="1">
      <c r="C36" s="299" t="s">
        <v>346</v>
      </c>
      <c r="D36" s="259"/>
      <c r="E36" s="259"/>
      <c r="F36" s="259"/>
      <c r="G36" s="306" t="s">
        <v>303</v>
      </c>
      <c r="H36" s="305" t="s">
        <v>303</v>
      </c>
    </row>
    <row r="37" spans="3:8" ht="15" thickBot="1">
      <c r="C37" s="115" t="s">
        <v>347</v>
      </c>
      <c r="D37" s="304">
        <v>20</v>
      </c>
      <c r="E37" s="304">
        <v>20</v>
      </c>
      <c r="F37" s="304">
        <v>20</v>
      </c>
      <c r="G37" s="304">
        <v>20</v>
      </c>
      <c r="H37" s="304">
        <v>20</v>
      </c>
    </row>
    <row r="38" spans="3:8" ht="15" thickBot="1">
      <c r="C38" s="115" t="s">
        <v>348</v>
      </c>
      <c r="D38" s="304">
        <v>15</v>
      </c>
      <c r="E38" s="304">
        <v>20</v>
      </c>
      <c r="F38" s="304">
        <v>20</v>
      </c>
      <c r="G38" s="304">
        <v>20</v>
      </c>
      <c r="H38" s="304">
        <v>20</v>
      </c>
    </row>
    <row r="39" spans="3:8" ht="15" thickBot="1">
      <c r="C39" s="115" t="s">
        <v>349</v>
      </c>
      <c r="D39" s="304">
        <v>20</v>
      </c>
      <c r="E39" s="304">
        <v>20</v>
      </c>
      <c r="F39" s="304">
        <v>20</v>
      </c>
      <c r="G39" s="304">
        <v>20</v>
      </c>
      <c r="H39" s="304">
        <v>20</v>
      </c>
    </row>
    <row r="40" spans="3:8" ht="15" thickBot="1">
      <c r="C40" s="115" t="s">
        <v>350</v>
      </c>
      <c r="D40" s="259"/>
      <c r="E40" s="259"/>
      <c r="F40" s="259"/>
      <c r="G40" s="304">
        <v>15</v>
      </c>
      <c r="H40" s="304">
        <v>15</v>
      </c>
    </row>
    <row r="41" spans="3:8">
      <c r="C41" s="310"/>
    </row>
    <row r="42" spans="3:8">
      <c r="C42" s="310"/>
    </row>
    <row r="43" spans="3:8">
      <c r="C43" s="310"/>
    </row>
    <row r="44" spans="3:8">
      <c r="C44" s="310"/>
      <c r="D44" s="12" t="s">
        <v>403</v>
      </c>
    </row>
    <row r="45" spans="3:8">
      <c r="C45" s="310"/>
    </row>
    <row r="46" spans="3:8">
      <c r="C46" s="310"/>
    </row>
    <row r="47" spans="3:8">
      <c r="C47" s="310"/>
    </row>
    <row r="48" spans="3:8">
      <c r="C48" s="310"/>
    </row>
    <row r="49" spans="3:3">
      <c r="C49" s="310"/>
    </row>
    <row r="50" spans="3:3">
      <c r="C50" s="310"/>
    </row>
    <row r="51" spans="3:3">
      <c r="C51" s="310"/>
    </row>
  </sheetData>
  <mergeCells count="1">
    <mergeCell ref="D3:H3"/>
  </mergeCells>
  <hyperlinks>
    <hyperlink ref="D44" location="Contents!A1" display="BACK TO CONTENTS" xr:uid="{220B8305-BCEB-477F-B98B-BB6D24A95CD6}"/>
  </hyperlink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FDBE1-2143-4A50-A705-EF0BEF8B8BA9}">
  <sheetPr>
    <tabColor rgb="FFC00000"/>
  </sheetPr>
  <dimension ref="C5:H45"/>
  <sheetViews>
    <sheetView showGridLines="0" topLeftCell="A5" workbookViewId="0">
      <pane xSplit="3" ySplit="2" topLeftCell="D43" activePane="bottomRight" state="frozen"/>
      <selection activeCell="A5" sqref="A5"/>
      <selection pane="topRight" activeCell="D5" sqref="D5"/>
      <selection pane="bottomLeft" activeCell="A7" sqref="A7"/>
      <selection pane="bottomRight" activeCell="H14" sqref="H14"/>
    </sheetView>
  </sheetViews>
  <sheetFormatPr defaultRowHeight="14.4"/>
  <cols>
    <col min="3" max="3" width="20.6640625" customWidth="1"/>
    <col min="4" max="4" width="21.5546875" customWidth="1"/>
    <col min="5" max="5" width="22.109375" customWidth="1"/>
    <col min="6" max="6" width="21.88671875" customWidth="1"/>
    <col min="7" max="7" width="30.88671875" customWidth="1"/>
    <col min="8" max="8" width="48.88671875" bestFit="1" customWidth="1"/>
  </cols>
  <sheetData>
    <row r="5" spans="3:8" ht="16.2" thickBot="1">
      <c r="C5" s="254" t="s">
        <v>621</v>
      </c>
    </row>
    <row r="6" spans="3:8" ht="15" thickBot="1">
      <c r="C6" s="634" t="s">
        <v>351</v>
      </c>
      <c r="D6" s="630" t="s">
        <v>310</v>
      </c>
      <c r="E6" s="654"/>
      <c r="F6" s="654"/>
      <c r="G6" s="654"/>
      <c r="H6" s="636"/>
    </row>
    <row r="7" spans="3:8" ht="15" thickBot="1">
      <c r="C7" s="635"/>
      <c r="D7" s="47">
        <v>2018</v>
      </c>
      <c r="E7" s="47">
        <v>2019</v>
      </c>
      <c r="F7" s="47">
        <v>2020</v>
      </c>
      <c r="G7" s="47">
        <v>2021</v>
      </c>
      <c r="H7" s="47">
        <v>2022</v>
      </c>
    </row>
    <row r="8" spans="3:8" ht="40.200000000000003" thickBot="1">
      <c r="C8" s="311" t="s">
        <v>622</v>
      </c>
      <c r="D8" s="265" t="s">
        <v>352</v>
      </c>
      <c r="E8" s="265" t="s">
        <v>352</v>
      </c>
      <c r="F8" s="265" t="s">
        <v>353</v>
      </c>
      <c r="G8" s="265" t="s">
        <v>354</v>
      </c>
      <c r="H8" s="265" t="s">
        <v>446</v>
      </c>
    </row>
    <row r="9" spans="3:8" ht="40.200000000000003" thickBot="1">
      <c r="C9" s="311" t="s">
        <v>623</v>
      </c>
      <c r="D9" s="265" t="s">
        <v>355</v>
      </c>
      <c r="E9" s="265" t="s">
        <v>355</v>
      </c>
      <c r="F9" s="265" t="s">
        <v>356</v>
      </c>
      <c r="G9" s="265" t="s">
        <v>357</v>
      </c>
      <c r="H9" s="265" t="s">
        <v>447</v>
      </c>
    </row>
    <row r="10" spans="3:8" ht="40.200000000000003" thickBot="1">
      <c r="C10" s="311" t="s">
        <v>624</v>
      </c>
      <c r="D10" s="265" t="s">
        <v>355</v>
      </c>
      <c r="E10" s="265" t="s">
        <v>355</v>
      </c>
      <c r="F10" s="265" t="s">
        <v>356</v>
      </c>
      <c r="G10" s="265" t="s">
        <v>357</v>
      </c>
      <c r="H10" s="265" t="s">
        <v>447</v>
      </c>
    </row>
    <row r="11" spans="3:8" ht="15" thickBot="1">
      <c r="C11" s="311" t="s">
        <v>625</v>
      </c>
      <c r="D11" s="297" t="s">
        <v>358</v>
      </c>
      <c r="E11" s="297" t="s">
        <v>358</v>
      </c>
      <c r="F11" s="297" t="s">
        <v>358</v>
      </c>
      <c r="G11" s="297" t="s">
        <v>358</v>
      </c>
      <c r="H11" s="297" t="s">
        <v>358</v>
      </c>
    </row>
    <row r="12" spans="3:8" ht="15" thickBot="1">
      <c r="C12" s="311" t="s">
        <v>626</v>
      </c>
      <c r="D12" s="297" t="s">
        <v>359</v>
      </c>
      <c r="E12" s="297" t="s">
        <v>359</v>
      </c>
      <c r="F12" s="265" t="s">
        <v>359</v>
      </c>
      <c r="G12" s="265" t="s">
        <v>359</v>
      </c>
      <c r="H12" s="265" t="s">
        <v>359</v>
      </c>
    </row>
    <row r="13" spans="3:8" ht="27" thickBot="1">
      <c r="C13" s="311" t="s">
        <v>627</v>
      </c>
      <c r="D13" s="265" t="s">
        <v>360</v>
      </c>
      <c r="E13" s="265" t="s">
        <v>361</v>
      </c>
      <c r="F13" s="265" t="s">
        <v>361</v>
      </c>
      <c r="G13" s="265" t="s">
        <v>361</v>
      </c>
      <c r="H13" s="265" t="s">
        <v>361</v>
      </c>
    </row>
    <row r="14" spans="3:8" ht="40.200000000000003" thickBot="1">
      <c r="C14" s="311" t="s">
        <v>628</v>
      </c>
      <c r="D14" s="297" t="s">
        <v>362</v>
      </c>
      <c r="E14" s="297" t="s">
        <v>363</v>
      </c>
      <c r="F14" s="265" t="s">
        <v>363</v>
      </c>
      <c r="G14" s="297" t="s">
        <v>363</v>
      </c>
      <c r="H14" s="297" t="s">
        <v>363</v>
      </c>
    </row>
    <row r="15" spans="3:8" ht="15" thickBot="1">
      <c r="C15" s="311" t="s">
        <v>629</v>
      </c>
      <c r="D15" s="297" t="s">
        <v>364</v>
      </c>
      <c r="E15" s="297" t="s">
        <v>365</v>
      </c>
      <c r="F15" s="265" t="s">
        <v>365</v>
      </c>
      <c r="G15" s="297" t="s">
        <v>365</v>
      </c>
      <c r="H15" s="297" t="s">
        <v>449</v>
      </c>
    </row>
    <row r="16" spans="3:8" ht="15" thickBot="1">
      <c r="C16" s="311" t="s">
        <v>630</v>
      </c>
      <c r="D16" s="297" t="s">
        <v>366</v>
      </c>
      <c r="E16" s="297" t="s">
        <v>367</v>
      </c>
      <c r="F16" s="297" t="s">
        <v>367</v>
      </c>
      <c r="G16" s="297" t="s">
        <v>367</v>
      </c>
      <c r="H16" s="297" t="s">
        <v>367</v>
      </c>
    </row>
    <row r="17" spans="3:8" ht="15" thickBot="1">
      <c r="C17" s="312" t="s">
        <v>631</v>
      </c>
      <c r="D17" s="313">
        <v>1.25</v>
      </c>
      <c r="E17" s="313">
        <v>1.25</v>
      </c>
      <c r="F17" s="313">
        <v>1.25</v>
      </c>
      <c r="G17" s="313">
        <v>1.25</v>
      </c>
      <c r="H17" s="314"/>
    </row>
    <row r="18" spans="3:8" ht="15" thickBot="1">
      <c r="C18" s="311" t="s">
        <v>632</v>
      </c>
      <c r="D18" s="315"/>
      <c r="E18" s="315"/>
      <c r="F18" s="315"/>
      <c r="G18" s="315"/>
      <c r="H18" s="316">
        <v>0.6</v>
      </c>
    </row>
    <row r="19" spans="3:8" ht="15" thickBot="1">
      <c r="C19" s="311" t="s">
        <v>633</v>
      </c>
      <c r="D19" s="315"/>
      <c r="E19" s="315"/>
      <c r="F19" s="315"/>
      <c r="G19" s="315"/>
      <c r="H19" s="316">
        <v>1.25</v>
      </c>
    </row>
    <row r="20" spans="3:8" ht="15" thickBot="1">
      <c r="C20" s="311" t="s">
        <v>634</v>
      </c>
      <c r="D20" s="316">
        <v>0.6</v>
      </c>
      <c r="E20" s="316">
        <v>0.6</v>
      </c>
      <c r="F20" s="316">
        <v>0.6</v>
      </c>
      <c r="G20" s="316">
        <v>0.6</v>
      </c>
      <c r="H20" s="316">
        <v>0.6</v>
      </c>
    </row>
    <row r="21" spans="3:8" ht="15" thickBot="1">
      <c r="C21" s="311" t="s">
        <v>635</v>
      </c>
      <c r="D21" s="317">
        <v>0.17499999999999999</v>
      </c>
      <c r="E21" s="317">
        <v>0.17499999999999999</v>
      </c>
      <c r="F21" s="317">
        <v>0.17499999999999999</v>
      </c>
      <c r="G21" s="317">
        <v>0.17499999999999999</v>
      </c>
      <c r="H21" s="317">
        <v>0.17499999999999999</v>
      </c>
    </row>
    <row r="22" spans="3:8" ht="15" thickBot="1">
      <c r="C22" s="311" t="s">
        <v>636</v>
      </c>
      <c r="D22" s="316">
        <v>0.03</v>
      </c>
      <c r="E22" s="316">
        <v>0.03</v>
      </c>
      <c r="F22" s="316">
        <v>0.03</v>
      </c>
      <c r="G22" s="316">
        <v>0.03</v>
      </c>
      <c r="H22" s="316">
        <v>0.03</v>
      </c>
    </row>
    <row r="23" spans="3:8" ht="15" thickBot="1">
      <c r="C23" s="311" t="s">
        <v>637</v>
      </c>
      <c r="D23" s="315" t="s">
        <v>368</v>
      </c>
      <c r="E23" s="315" t="s">
        <v>368</v>
      </c>
      <c r="F23" s="315" t="s">
        <v>368</v>
      </c>
      <c r="G23" s="315" t="s">
        <v>368</v>
      </c>
      <c r="H23" s="315" t="s">
        <v>368</v>
      </c>
    </row>
    <row r="24" spans="3:8" ht="15" thickBot="1">
      <c r="C24" s="245" t="s">
        <v>638</v>
      </c>
      <c r="D24" s="315">
        <v>0</v>
      </c>
      <c r="E24" s="315">
        <v>0</v>
      </c>
      <c r="F24" s="315">
        <v>0</v>
      </c>
      <c r="G24" s="315">
        <v>0</v>
      </c>
      <c r="H24" s="315" t="s">
        <v>448</v>
      </c>
    </row>
    <row r="25" spans="3:8" ht="15" thickBot="1">
      <c r="C25" s="245" t="s">
        <v>639</v>
      </c>
      <c r="D25" s="315">
        <v>0</v>
      </c>
      <c r="E25" s="315">
        <v>0</v>
      </c>
      <c r="F25" s="315">
        <v>0</v>
      </c>
      <c r="G25" s="315">
        <v>0</v>
      </c>
      <c r="H25" s="315" t="s">
        <v>448</v>
      </c>
    </row>
    <row r="26" spans="3:8" ht="15" thickBot="1">
      <c r="C26" s="311" t="s">
        <v>640</v>
      </c>
      <c r="D26" s="316">
        <v>0.15</v>
      </c>
      <c r="E26" s="316">
        <v>0.15</v>
      </c>
      <c r="F26" s="316">
        <v>0.15</v>
      </c>
      <c r="G26" s="317">
        <v>1.5E-3</v>
      </c>
      <c r="H26" s="316">
        <v>0.15</v>
      </c>
    </row>
    <row r="27" spans="3:8" ht="15" thickBot="1">
      <c r="C27" s="311" t="s">
        <v>641</v>
      </c>
      <c r="D27" s="315"/>
      <c r="E27" s="297" t="s">
        <v>369</v>
      </c>
      <c r="F27" s="297" t="s">
        <v>369</v>
      </c>
      <c r="G27" s="297" t="s">
        <v>369</v>
      </c>
      <c r="H27" s="297" t="s">
        <v>369</v>
      </c>
    </row>
    <row r="28" spans="3:8" ht="15" thickBot="1">
      <c r="C28" s="311" t="s">
        <v>642</v>
      </c>
      <c r="D28" s="316">
        <v>0.15</v>
      </c>
      <c r="E28" s="316">
        <v>0.15</v>
      </c>
      <c r="F28" s="316">
        <v>0.15</v>
      </c>
      <c r="G28" s="316">
        <v>0.15</v>
      </c>
      <c r="H28" s="316">
        <v>0.15</v>
      </c>
    </row>
    <row r="29" spans="3:8" ht="93" thickBot="1">
      <c r="C29" s="318" t="s">
        <v>643</v>
      </c>
      <c r="D29" s="316">
        <v>0.6</v>
      </c>
      <c r="E29" s="316">
        <v>0.6</v>
      </c>
      <c r="F29" s="316">
        <v>0.6</v>
      </c>
      <c r="G29" s="316">
        <v>0.6</v>
      </c>
      <c r="H29" s="316">
        <v>0.6</v>
      </c>
    </row>
    <row r="30" spans="3:8" ht="119.4" thickBot="1">
      <c r="C30" s="318" t="s">
        <v>644</v>
      </c>
      <c r="D30" s="315">
        <v>0</v>
      </c>
      <c r="E30" s="315" t="s">
        <v>370</v>
      </c>
      <c r="F30" s="315" t="s">
        <v>370</v>
      </c>
      <c r="G30" s="315" t="s">
        <v>370</v>
      </c>
      <c r="H30" s="315" t="s">
        <v>370</v>
      </c>
    </row>
    <row r="31" spans="3:8" ht="15" thickBot="1">
      <c r="C31" s="245" t="s">
        <v>645</v>
      </c>
      <c r="D31" s="316">
        <v>0.2</v>
      </c>
      <c r="E31" s="316">
        <v>0.3</v>
      </c>
      <c r="F31" s="316">
        <v>0.3</v>
      </c>
      <c r="G31" s="316">
        <v>0.3</v>
      </c>
      <c r="H31" s="316">
        <v>0.3</v>
      </c>
    </row>
    <row r="32" spans="3:8" ht="132.6" thickBot="1">
      <c r="C32" s="318" t="s">
        <v>646</v>
      </c>
      <c r="D32" s="315">
        <v>0</v>
      </c>
      <c r="E32" s="315">
        <v>0</v>
      </c>
      <c r="F32" s="315">
        <v>0</v>
      </c>
      <c r="G32" s="315" t="s">
        <v>371</v>
      </c>
      <c r="H32" s="315" t="s">
        <v>371</v>
      </c>
    </row>
    <row r="33" spans="3:8" ht="15.6" thickBot="1">
      <c r="C33" s="245" t="s">
        <v>647</v>
      </c>
      <c r="D33" s="319">
        <v>0.2</v>
      </c>
      <c r="E33" s="319">
        <v>0.2</v>
      </c>
      <c r="F33" s="319">
        <v>0.2</v>
      </c>
      <c r="G33" s="319">
        <v>0.2</v>
      </c>
      <c r="H33" s="320">
        <v>0.2</v>
      </c>
    </row>
    <row r="34" spans="3:8" ht="15.6" thickBot="1">
      <c r="C34" s="245" t="s">
        <v>648</v>
      </c>
      <c r="D34" s="322"/>
      <c r="E34" s="323"/>
      <c r="F34" s="323"/>
      <c r="G34" s="180"/>
      <c r="H34" s="319">
        <v>0.05</v>
      </c>
    </row>
    <row r="35" spans="3:8" ht="132.6" thickBot="1">
      <c r="C35" s="318" t="s">
        <v>649</v>
      </c>
      <c r="D35" s="322"/>
      <c r="E35" s="322"/>
      <c r="F35" s="322"/>
      <c r="G35" s="180"/>
      <c r="H35" s="319">
        <v>1.45</v>
      </c>
    </row>
    <row r="36" spans="3:8" ht="53.4" thickBot="1">
      <c r="C36" s="324" t="s">
        <v>650</v>
      </c>
      <c r="D36" s="322"/>
      <c r="E36" s="322"/>
      <c r="F36" s="322"/>
      <c r="G36" s="326"/>
      <c r="H36" s="319">
        <v>0.1</v>
      </c>
    </row>
    <row r="37" spans="3:8" ht="15.6" thickBot="1">
      <c r="C37" s="327" t="s">
        <v>651</v>
      </c>
      <c r="D37" s="322"/>
      <c r="E37" s="322"/>
      <c r="F37" s="322"/>
      <c r="G37" s="328"/>
      <c r="H37" s="319">
        <v>0.2</v>
      </c>
    </row>
    <row r="38" spans="3:8" ht="15.6" thickBot="1">
      <c r="C38" s="329" t="s">
        <v>652</v>
      </c>
      <c r="D38" s="322"/>
      <c r="E38" s="322"/>
      <c r="F38" s="322"/>
      <c r="G38" s="330"/>
      <c r="H38" s="319">
        <v>0.6</v>
      </c>
    </row>
    <row r="39" spans="3:8" ht="132.6" thickBot="1">
      <c r="C39" s="324" t="s">
        <v>653</v>
      </c>
      <c r="D39" s="322"/>
      <c r="E39" s="322"/>
      <c r="F39" s="322"/>
      <c r="G39" s="326"/>
      <c r="H39" s="331" t="s">
        <v>450</v>
      </c>
    </row>
    <row r="40" spans="3:8" ht="15.6" thickBot="1">
      <c r="C40" s="329" t="s">
        <v>654</v>
      </c>
      <c r="D40" s="323"/>
      <c r="E40" s="322"/>
      <c r="F40" s="322"/>
      <c r="G40" s="330"/>
      <c r="H40" s="265" t="s">
        <v>451</v>
      </c>
    </row>
    <row r="45" spans="3:8">
      <c r="E45" s="12" t="s">
        <v>403</v>
      </c>
    </row>
  </sheetData>
  <mergeCells count="2">
    <mergeCell ref="C6:C7"/>
    <mergeCell ref="D6:H6"/>
  </mergeCells>
  <hyperlinks>
    <hyperlink ref="E45" location="Contents!A1" display="BACK TO CONTENTS" xr:uid="{7BA3232E-1DC9-4CD4-ABB4-2BA143933953}"/>
  </hyperlink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B7D8C-1FBA-4289-BE44-8F36F4D492DA}">
  <sheetPr>
    <tabColor rgb="FFC00000"/>
  </sheetPr>
  <dimension ref="C4:H23"/>
  <sheetViews>
    <sheetView showGridLines="0" workbookViewId="0">
      <selection activeCell="C4" sqref="C4"/>
    </sheetView>
  </sheetViews>
  <sheetFormatPr defaultRowHeight="14.4"/>
  <cols>
    <col min="3" max="3" width="31.109375" bestFit="1" customWidth="1"/>
    <col min="4" max="4" width="9.44140625" customWidth="1"/>
  </cols>
  <sheetData>
    <row r="4" spans="3:8" ht="16.2" thickBot="1">
      <c r="C4" s="254" t="s">
        <v>655</v>
      </c>
    </row>
    <row r="5" spans="3:8" ht="15" thickBot="1">
      <c r="C5" s="108" t="s">
        <v>74</v>
      </c>
      <c r="D5" s="651" t="s">
        <v>310</v>
      </c>
      <c r="E5" s="652"/>
      <c r="F5" s="652"/>
      <c r="G5" s="652"/>
      <c r="H5" s="653"/>
    </row>
    <row r="6" spans="3:8" ht="15" thickBot="1">
      <c r="C6" s="110" t="s">
        <v>372</v>
      </c>
      <c r="D6" s="308">
        <v>2018</v>
      </c>
      <c r="E6" s="308">
        <v>2019</v>
      </c>
      <c r="F6" s="308">
        <v>2020</v>
      </c>
      <c r="G6" s="308">
        <v>2021</v>
      </c>
      <c r="H6" s="308">
        <v>2022</v>
      </c>
    </row>
    <row r="7" spans="3:8" ht="15" thickBot="1">
      <c r="C7" s="115" t="s">
        <v>172</v>
      </c>
      <c r="D7" s="304">
        <v>0</v>
      </c>
      <c r="E7" s="304">
        <v>0</v>
      </c>
      <c r="F7" s="304">
        <v>0</v>
      </c>
      <c r="G7" s="304"/>
      <c r="H7" s="259"/>
    </row>
    <row r="8" spans="3:8" ht="15" thickBot="1">
      <c r="C8" s="115" t="s">
        <v>373</v>
      </c>
      <c r="D8" s="304">
        <v>25</v>
      </c>
      <c r="E8" s="304">
        <v>25</v>
      </c>
      <c r="F8" s="304">
        <v>25</v>
      </c>
      <c r="G8" s="304"/>
      <c r="H8" s="259"/>
    </row>
    <row r="9" spans="3:8" ht="15" thickBot="1">
      <c r="C9" s="115" t="s">
        <v>374</v>
      </c>
      <c r="D9" s="304">
        <v>30</v>
      </c>
      <c r="E9" s="304">
        <v>30</v>
      </c>
      <c r="F9" s="304">
        <v>30</v>
      </c>
      <c r="G9" s="304"/>
      <c r="H9" s="259"/>
    </row>
    <row r="10" spans="3:8" ht="15" thickBot="1">
      <c r="C10" s="115" t="s">
        <v>166</v>
      </c>
      <c r="D10" s="325">
        <v>37.5</v>
      </c>
      <c r="E10" s="325">
        <v>37.5</v>
      </c>
      <c r="F10" s="325">
        <v>37.5</v>
      </c>
      <c r="G10" s="325"/>
      <c r="H10" s="332"/>
    </row>
    <row r="11" spans="3:8" ht="15" thickBot="1">
      <c r="C11" s="238"/>
      <c r="D11" s="333"/>
      <c r="E11" s="333"/>
      <c r="F11" s="333"/>
      <c r="G11" s="333"/>
      <c r="H11" s="333"/>
    </row>
    <row r="12" spans="3:8" ht="15" thickBot="1">
      <c r="C12" s="115" t="s">
        <v>375</v>
      </c>
      <c r="D12" s="259"/>
      <c r="E12" s="259"/>
      <c r="F12" s="259"/>
      <c r="G12" s="304">
        <v>0</v>
      </c>
      <c r="H12" s="304"/>
    </row>
    <row r="13" spans="3:8" ht="15" thickBot="1">
      <c r="C13" s="115" t="s">
        <v>376</v>
      </c>
      <c r="D13" s="259"/>
      <c r="E13" s="259"/>
      <c r="F13" s="259"/>
      <c r="G13" s="304">
        <v>25</v>
      </c>
      <c r="H13" s="304"/>
    </row>
    <row r="14" spans="3:8" ht="15" thickBot="1">
      <c r="C14" s="115" t="s">
        <v>377</v>
      </c>
      <c r="D14" s="259"/>
      <c r="E14" s="259"/>
      <c r="F14" s="259"/>
      <c r="G14" s="304">
        <v>30</v>
      </c>
      <c r="H14" s="304"/>
    </row>
    <row r="15" spans="3:8" ht="15" thickBot="1">
      <c r="C15" s="115" t="s">
        <v>378</v>
      </c>
      <c r="D15" s="259"/>
      <c r="E15" s="259"/>
      <c r="F15" s="259"/>
      <c r="G15" s="304">
        <v>37.5</v>
      </c>
      <c r="H15" s="304"/>
    </row>
    <row r="16" spans="3:8" ht="15" thickBot="1">
      <c r="C16" s="238"/>
      <c r="D16" s="260"/>
      <c r="E16" s="260"/>
      <c r="F16" s="260"/>
      <c r="G16" s="260"/>
      <c r="H16" s="260"/>
    </row>
    <row r="17" spans="3:8" ht="15" thickBot="1">
      <c r="C17" s="115" t="s">
        <v>417</v>
      </c>
      <c r="D17" s="259"/>
      <c r="E17" s="259"/>
      <c r="F17" s="259"/>
      <c r="G17" s="259"/>
      <c r="H17" s="304">
        <v>0</v>
      </c>
    </row>
    <row r="18" spans="3:8" ht="15" thickBot="1">
      <c r="C18" s="115" t="s">
        <v>418</v>
      </c>
      <c r="D18" s="259"/>
      <c r="E18" s="259"/>
      <c r="F18" s="259"/>
      <c r="G18" s="304"/>
      <c r="H18" s="304">
        <v>25</v>
      </c>
    </row>
    <row r="19" spans="3:8" ht="15" thickBot="1">
      <c r="C19" s="115" t="s">
        <v>419</v>
      </c>
      <c r="D19" s="259"/>
      <c r="E19" s="259"/>
      <c r="F19" s="259"/>
      <c r="G19" s="304"/>
      <c r="H19" s="304">
        <v>30</v>
      </c>
    </row>
    <row r="20" spans="3:8" ht="15" thickBot="1">
      <c r="C20" s="115" t="s">
        <v>420</v>
      </c>
      <c r="D20" s="259"/>
      <c r="E20" s="259"/>
      <c r="F20" s="259"/>
      <c r="G20" s="304"/>
      <c r="H20" s="304">
        <v>37.5</v>
      </c>
    </row>
    <row r="23" spans="3:8">
      <c r="D23" s="12" t="s">
        <v>403</v>
      </c>
    </row>
  </sheetData>
  <mergeCells count="1">
    <mergeCell ref="D5:H5"/>
  </mergeCells>
  <hyperlinks>
    <hyperlink ref="D23" location="Contents!A1" display="BACK TO CONTENTS" xr:uid="{B4A14579-7789-4257-A704-8B7707810CC5}"/>
  </hyperlink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ED294-1D3A-4F3E-BBD8-2B20CF6F60A0}">
  <sheetPr>
    <tabColor rgb="FFC00000"/>
  </sheetPr>
  <dimension ref="A1:J27"/>
  <sheetViews>
    <sheetView showGridLines="0" workbookViewId="0">
      <selection activeCell="C14" sqref="C14"/>
    </sheetView>
  </sheetViews>
  <sheetFormatPr defaultRowHeight="14.4"/>
  <cols>
    <col min="3" max="3" width="50" bestFit="1" customWidth="1"/>
    <col min="4" max="4" width="11.5546875" customWidth="1"/>
  </cols>
  <sheetData>
    <row r="1" spans="1:10">
      <c r="A1" t="s">
        <v>69</v>
      </c>
    </row>
    <row r="5" spans="1:10" ht="16.2" thickBot="1">
      <c r="C5" s="334" t="s">
        <v>661</v>
      </c>
    </row>
    <row r="6" spans="1:10" ht="15" thickBot="1">
      <c r="C6" s="336" t="s">
        <v>99</v>
      </c>
      <c r="D6" s="655" t="s">
        <v>310</v>
      </c>
      <c r="E6" s="656"/>
      <c r="F6" s="656"/>
      <c r="G6" s="656"/>
      <c r="H6" s="657"/>
      <c r="I6" s="335"/>
      <c r="J6" s="335"/>
    </row>
    <row r="7" spans="1:10" ht="15" thickBot="1">
      <c r="C7" s="337" t="s">
        <v>311</v>
      </c>
      <c r="D7" s="338">
        <v>2018</v>
      </c>
      <c r="E7" s="339">
        <v>2019</v>
      </c>
      <c r="F7" s="339">
        <v>2020</v>
      </c>
      <c r="G7" s="339">
        <v>2021</v>
      </c>
      <c r="H7" s="339">
        <v>2022</v>
      </c>
      <c r="I7" s="335"/>
      <c r="J7" s="335"/>
    </row>
    <row r="8" spans="1:10" ht="28.2" thickBot="1">
      <c r="C8" s="340" t="s">
        <v>656</v>
      </c>
      <c r="D8" s="321">
        <v>5</v>
      </c>
      <c r="E8" s="341">
        <v>5</v>
      </c>
      <c r="F8" s="341">
        <v>5</v>
      </c>
      <c r="G8" s="341">
        <v>5</v>
      </c>
      <c r="H8" s="341">
        <v>5</v>
      </c>
      <c r="I8" s="335"/>
      <c r="J8" s="335"/>
    </row>
    <row r="9" spans="1:10" ht="15" thickBot="1">
      <c r="C9" s="340" t="s">
        <v>657</v>
      </c>
      <c r="D9" s="321">
        <v>5</v>
      </c>
      <c r="E9" s="341">
        <v>5</v>
      </c>
      <c r="F9" s="341">
        <v>5</v>
      </c>
      <c r="G9" s="341">
        <v>5</v>
      </c>
      <c r="H9" s="341">
        <v>5</v>
      </c>
      <c r="I9" s="335"/>
      <c r="J9" s="335"/>
    </row>
    <row r="10" spans="1:10" ht="28.2" thickBot="1">
      <c r="C10" s="340" t="s">
        <v>658</v>
      </c>
      <c r="D10" s="321">
        <v>5</v>
      </c>
      <c r="E10" s="341">
        <v>5</v>
      </c>
      <c r="F10" s="341">
        <v>5</v>
      </c>
      <c r="G10" s="341">
        <v>5</v>
      </c>
      <c r="H10" s="341">
        <v>5</v>
      </c>
      <c r="I10" s="335"/>
      <c r="J10" s="335"/>
    </row>
    <row r="11" spans="1:10" ht="15" thickBot="1">
      <c r="C11" s="340" t="s">
        <v>659</v>
      </c>
      <c r="D11" s="321">
        <v>10</v>
      </c>
      <c r="E11" s="341">
        <v>10</v>
      </c>
      <c r="F11" s="341">
        <v>10</v>
      </c>
      <c r="G11" s="341">
        <v>10</v>
      </c>
      <c r="H11" s="341">
        <v>10</v>
      </c>
      <c r="I11" s="335"/>
      <c r="J11" s="335"/>
    </row>
    <row r="12" spans="1:10" ht="15" thickBot="1">
      <c r="C12" s="340" t="s">
        <v>660</v>
      </c>
      <c r="D12" s="341" t="s">
        <v>25</v>
      </c>
      <c r="E12" s="341" t="s">
        <v>25</v>
      </c>
      <c r="F12" s="341" t="s">
        <v>25</v>
      </c>
      <c r="G12" s="341" t="s">
        <v>25</v>
      </c>
      <c r="H12" s="341">
        <v>10</v>
      </c>
      <c r="I12" s="335"/>
      <c r="J12" s="335"/>
    </row>
    <row r="13" spans="1:10">
      <c r="C13" s="335"/>
      <c r="D13" s="335"/>
      <c r="E13" s="335"/>
      <c r="F13" s="335"/>
      <c r="G13" s="335"/>
      <c r="H13" s="335"/>
      <c r="I13" s="335"/>
      <c r="J13" s="335"/>
    </row>
    <row r="14" spans="1:10">
      <c r="C14" s="335"/>
      <c r="D14" s="335"/>
      <c r="E14" s="335"/>
      <c r="F14" s="335"/>
      <c r="G14" s="335"/>
      <c r="H14" s="335"/>
      <c r="I14" s="335"/>
      <c r="J14" s="335"/>
    </row>
    <row r="15" spans="1:10">
      <c r="C15" s="342" t="s">
        <v>403</v>
      </c>
      <c r="D15" s="335"/>
      <c r="E15" s="335"/>
      <c r="F15" s="335"/>
      <c r="G15" s="335"/>
      <c r="H15" s="335"/>
      <c r="I15" s="335"/>
      <c r="J15" s="335"/>
    </row>
    <row r="16" spans="1:10">
      <c r="C16" s="335"/>
      <c r="D16" s="342"/>
      <c r="E16" s="335"/>
      <c r="F16" s="335"/>
      <c r="G16" s="335"/>
      <c r="H16" s="335"/>
      <c r="I16" s="335"/>
      <c r="J16" s="335"/>
    </row>
    <row r="17" spans="3:10">
      <c r="C17" s="335"/>
      <c r="D17" s="335"/>
      <c r="E17" s="335"/>
      <c r="F17" s="335"/>
      <c r="G17" s="335"/>
      <c r="H17" s="335"/>
      <c r="I17" s="335"/>
      <c r="J17" s="335"/>
    </row>
    <row r="18" spans="3:10">
      <c r="C18" s="335"/>
      <c r="D18" s="335"/>
      <c r="E18" s="335"/>
      <c r="F18" s="335"/>
      <c r="G18" s="335"/>
      <c r="H18" s="335"/>
      <c r="I18" s="335"/>
      <c r="J18" s="335"/>
    </row>
    <row r="19" spans="3:10">
      <c r="C19" s="335"/>
      <c r="D19" s="335"/>
      <c r="E19" s="335"/>
      <c r="F19" s="335"/>
      <c r="G19" s="335"/>
      <c r="H19" s="335"/>
      <c r="I19" s="335"/>
      <c r="J19" s="335"/>
    </row>
    <row r="20" spans="3:10">
      <c r="C20" s="335"/>
      <c r="D20" s="335"/>
      <c r="E20" s="335"/>
      <c r="F20" s="335"/>
      <c r="G20" s="335"/>
      <c r="H20" s="335"/>
      <c r="I20" s="335"/>
      <c r="J20" s="335"/>
    </row>
    <row r="21" spans="3:10">
      <c r="C21" s="335"/>
      <c r="D21" s="335"/>
      <c r="E21" s="335"/>
      <c r="F21" s="335"/>
      <c r="G21" s="335"/>
      <c r="H21" s="335"/>
      <c r="I21" s="335"/>
      <c r="J21" s="335"/>
    </row>
    <row r="22" spans="3:10">
      <c r="C22" s="335"/>
      <c r="D22" s="335"/>
      <c r="E22" s="335"/>
      <c r="F22" s="335"/>
      <c r="G22" s="335"/>
      <c r="H22" s="335"/>
      <c r="I22" s="335"/>
      <c r="J22" s="335"/>
    </row>
    <row r="23" spans="3:10">
      <c r="C23" s="335"/>
      <c r="D23" s="335"/>
      <c r="E23" s="335"/>
      <c r="F23" s="335"/>
      <c r="G23" s="335"/>
      <c r="H23" s="335"/>
      <c r="I23" s="335"/>
      <c r="J23" s="335"/>
    </row>
    <row r="24" spans="3:10">
      <c r="C24" s="335"/>
      <c r="D24" s="335"/>
      <c r="E24" s="335"/>
      <c r="F24" s="335"/>
      <c r="G24" s="335"/>
      <c r="H24" s="335"/>
      <c r="I24" s="335"/>
      <c r="J24" s="335"/>
    </row>
    <row r="25" spans="3:10">
      <c r="C25" s="335"/>
      <c r="D25" s="335"/>
      <c r="E25" s="335"/>
      <c r="F25" s="335"/>
      <c r="G25" s="335"/>
      <c r="H25" s="335"/>
      <c r="I25" s="335"/>
      <c r="J25" s="335"/>
    </row>
    <row r="26" spans="3:10">
      <c r="C26" s="335"/>
      <c r="D26" s="335"/>
      <c r="E26" s="335"/>
      <c r="F26" s="335"/>
      <c r="G26" s="335"/>
      <c r="H26" s="335"/>
      <c r="I26" s="335"/>
      <c r="J26" s="335"/>
    </row>
    <row r="27" spans="3:10">
      <c r="C27" s="335"/>
      <c r="D27" s="335"/>
      <c r="E27" s="335"/>
      <c r="F27" s="335"/>
      <c r="G27" s="335"/>
      <c r="H27" s="335"/>
      <c r="I27" s="335"/>
      <c r="J27" s="335"/>
    </row>
  </sheetData>
  <mergeCells count="1">
    <mergeCell ref="D6:H6"/>
  </mergeCells>
  <hyperlinks>
    <hyperlink ref="C15" location="Contents!A1" display="BACK TO CONTENTS" xr:uid="{C1C8602E-A751-4873-ACC0-E9B0C705D3FF}"/>
  </hyperlink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338F3-FC86-45B6-A848-52EBC5BD4B5C}">
  <sheetPr>
    <tabColor rgb="FFC00000"/>
  </sheetPr>
  <dimension ref="C3:H15"/>
  <sheetViews>
    <sheetView showGridLines="0" workbookViewId="0">
      <selection activeCell="D18" sqref="D18"/>
    </sheetView>
  </sheetViews>
  <sheetFormatPr defaultRowHeight="14.4"/>
  <cols>
    <col min="3" max="3" width="21.5546875" bestFit="1" customWidth="1"/>
    <col min="4" max="4" width="58" bestFit="1" customWidth="1"/>
  </cols>
  <sheetData>
    <row r="3" spans="3:8" ht="16.2" thickBot="1">
      <c r="C3" s="254" t="s">
        <v>663</v>
      </c>
    </row>
    <row r="4" spans="3:8" ht="15" thickBot="1">
      <c r="C4" s="343" t="s">
        <v>22</v>
      </c>
      <c r="D4" s="658" t="s">
        <v>310</v>
      </c>
      <c r="E4" s="659"/>
      <c r="F4" s="659"/>
      <c r="G4" s="659"/>
      <c r="H4" s="660"/>
    </row>
    <row r="5" spans="3:8" ht="15" thickBot="1">
      <c r="C5" s="344" t="s">
        <v>311</v>
      </c>
      <c r="D5" s="345">
        <v>2018</v>
      </c>
      <c r="E5" s="345">
        <v>2019</v>
      </c>
      <c r="F5" s="345">
        <v>2020</v>
      </c>
      <c r="G5" s="345">
        <v>2021</v>
      </c>
      <c r="H5" s="345">
        <v>2022</v>
      </c>
    </row>
    <row r="6" spans="3:8" ht="15" thickBot="1">
      <c r="C6" s="346" t="s">
        <v>379</v>
      </c>
      <c r="D6" s="184" t="s">
        <v>380</v>
      </c>
      <c r="E6" s="246"/>
      <c r="F6" s="246"/>
      <c r="G6" s="246"/>
      <c r="H6" s="275"/>
    </row>
    <row r="7" spans="3:8" ht="15" thickBot="1">
      <c r="C7" s="346" t="s">
        <v>381</v>
      </c>
      <c r="D7" s="184" t="s">
        <v>382</v>
      </c>
      <c r="E7" s="246"/>
      <c r="F7" s="246"/>
      <c r="G7" s="246"/>
      <c r="H7" s="275"/>
    </row>
    <row r="8" spans="3:8" ht="15" thickBot="1">
      <c r="C8" s="346" t="s">
        <v>383</v>
      </c>
      <c r="D8" s="184" t="s">
        <v>384</v>
      </c>
      <c r="E8" s="246"/>
      <c r="F8" s="246"/>
      <c r="G8" s="246"/>
      <c r="H8" s="275"/>
    </row>
    <row r="9" spans="3:8" ht="15" thickBot="1">
      <c r="C9" s="346" t="s">
        <v>385</v>
      </c>
      <c r="D9" s="184" t="s">
        <v>386</v>
      </c>
      <c r="E9" s="246"/>
      <c r="F9" s="246"/>
      <c r="G9" s="246"/>
      <c r="H9" s="275"/>
    </row>
    <row r="10" spans="3:8" ht="15" thickBot="1">
      <c r="C10" s="346" t="s">
        <v>387</v>
      </c>
      <c r="D10" s="184" t="s">
        <v>388</v>
      </c>
      <c r="E10" s="246"/>
      <c r="F10" s="246"/>
      <c r="G10" s="246"/>
      <c r="H10" s="275"/>
    </row>
    <row r="11" spans="3:8" ht="15" thickBot="1">
      <c r="C11" s="346" t="s">
        <v>389</v>
      </c>
      <c r="D11" s="184" t="s">
        <v>390</v>
      </c>
      <c r="E11" s="246"/>
      <c r="F11" s="246"/>
      <c r="G11" s="246"/>
      <c r="H11" s="275"/>
    </row>
    <row r="12" spans="3:8" ht="15" thickBot="1">
      <c r="C12" s="346" t="s">
        <v>391</v>
      </c>
      <c r="D12" s="275"/>
      <c r="E12" s="184">
        <v>4</v>
      </c>
      <c r="F12" s="184">
        <v>4</v>
      </c>
      <c r="G12" s="184">
        <v>4</v>
      </c>
      <c r="H12" s="184">
        <v>4</v>
      </c>
    </row>
    <row r="15" spans="3:8">
      <c r="D15" s="12" t="s">
        <v>403</v>
      </c>
    </row>
  </sheetData>
  <mergeCells count="1">
    <mergeCell ref="D4:H4"/>
  </mergeCells>
  <hyperlinks>
    <hyperlink ref="D15" location="Contents!A1" display="BACK TO CONTENTS" xr:uid="{6D8AC3BB-83D6-433F-9910-0FF0C9DF06AB}"/>
  </hyperlink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E32FC-A74D-4AB6-872A-40B265295CB2}">
  <sheetPr>
    <tabColor rgb="FFC00000"/>
  </sheetPr>
  <dimension ref="C3:H14"/>
  <sheetViews>
    <sheetView showGridLines="0" workbookViewId="0">
      <selection activeCell="C5" sqref="C5"/>
    </sheetView>
  </sheetViews>
  <sheetFormatPr defaultRowHeight="14.4"/>
  <cols>
    <col min="3" max="3" width="41.6640625" bestFit="1" customWidth="1"/>
  </cols>
  <sheetData>
    <row r="3" spans="3:8">
      <c r="C3" s="349"/>
    </row>
    <row r="4" spans="3:8" ht="16.2" thickBot="1">
      <c r="C4" s="244" t="s">
        <v>669</v>
      </c>
    </row>
    <row r="5" spans="3:8" ht="15" thickBot="1">
      <c r="C5" s="343" t="s">
        <v>392</v>
      </c>
      <c r="D5" s="347">
        <v>2018</v>
      </c>
      <c r="E5" s="347">
        <v>2019</v>
      </c>
      <c r="F5" s="347">
        <v>2020</v>
      </c>
      <c r="G5" s="347">
        <v>2021</v>
      </c>
      <c r="H5" s="347">
        <v>2022</v>
      </c>
    </row>
    <row r="6" spans="3:8" ht="15" thickBot="1">
      <c r="C6" s="346" t="s">
        <v>664</v>
      </c>
      <c r="D6" s="184">
        <v>4</v>
      </c>
      <c r="E6" s="184">
        <v>5.5</v>
      </c>
      <c r="F6" s="184">
        <v>5.5</v>
      </c>
      <c r="G6" s="184">
        <v>5.5</v>
      </c>
      <c r="H6" s="184">
        <v>5.5</v>
      </c>
    </row>
    <row r="7" spans="3:8" ht="15" thickBot="1">
      <c r="C7" s="346" t="s">
        <v>665</v>
      </c>
      <c r="D7" s="184">
        <v>5</v>
      </c>
      <c r="E7" s="184">
        <v>6.5</v>
      </c>
      <c r="F7" s="184">
        <v>6.5</v>
      </c>
      <c r="G7" s="184">
        <v>6.5</v>
      </c>
      <c r="H7" s="184">
        <v>6.5</v>
      </c>
    </row>
    <row r="8" spans="3:8" ht="15" thickBot="1">
      <c r="C8" s="346" t="s">
        <v>666</v>
      </c>
      <c r="D8" s="348">
        <v>6</v>
      </c>
      <c r="E8" s="184">
        <v>7.5</v>
      </c>
      <c r="F8" s="184">
        <v>7.5</v>
      </c>
      <c r="G8" s="184">
        <v>7.5</v>
      </c>
      <c r="H8" s="184">
        <v>7.5</v>
      </c>
    </row>
    <row r="9" spans="3:8" ht="15" thickBot="1">
      <c r="C9" s="346" t="s">
        <v>667</v>
      </c>
      <c r="D9" s="348">
        <v>6</v>
      </c>
      <c r="E9" s="184">
        <v>8.5</v>
      </c>
      <c r="F9" s="184">
        <v>8.5</v>
      </c>
      <c r="G9" s="184">
        <v>8.5</v>
      </c>
      <c r="H9" s="184">
        <v>8.5</v>
      </c>
    </row>
    <row r="10" spans="3:8" ht="15" thickBot="1">
      <c r="C10" s="346" t="s">
        <v>668</v>
      </c>
      <c r="D10" s="348">
        <v>6</v>
      </c>
      <c r="E10" s="184">
        <v>10</v>
      </c>
      <c r="F10" s="184">
        <v>10</v>
      </c>
      <c r="G10" s="184">
        <v>10</v>
      </c>
      <c r="H10" s="184">
        <v>10</v>
      </c>
    </row>
    <row r="14" spans="3:8">
      <c r="D14" s="12" t="s">
        <v>403</v>
      </c>
    </row>
  </sheetData>
  <hyperlinks>
    <hyperlink ref="D14" location="Contents!A1" display="BACK TO CONTENTS" xr:uid="{F05E551A-0518-4376-8775-36A8611D5641}"/>
  </hyperlink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6B5E8-86C4-486B-930A-85713DE0D133}">
  <sheetPr>
    <tabColor rgb="FFC00000"/>
  </sheetPr>
  <dimension ref="C5:H14"/>
  <sheetViews>
    <sheetView showGridLines="0" workbookViewId="0">
      <selection activeCell="C5" sqref="C5"/>
    </sheetView>
  </sheetViews>
  <sheetFormatPr defaultRowHeight="14.4"/>
  <cols>
    <col min="3" max="3" width="31.88671875" bestFit="1" customWidth="1"/>
    <col min="4" max="8" width="18.33203125" bestFit="1" customWidth="1"/>
  </cols>
  <sheetData>
    <row r="5" spans="3:8" ht="15" thickBot="1">
      <c r="C5" s="350" t="s">
        <v>671</v>
      </c>
    </row>
    <row r="6" spans="3:8" ht="15" thickBot="1">
      <c r="C6" s="108" t="s">
        <v>311</v>
      </c>
      <c r="D6" s="109">
        <v>2018</v>
      </c>
      <c r="E6" s="109">
        <v>2019</v>
      </c>
      <c r="F6" s="109">
        <v>2020</v>
      </c>
      <c r="G6" s="109">
        <v>2021</v>
      </c>
      <c r="H6" s="109">
        <v>2022</v>
      </c>
    </row>
    <row r="7" spans="3:8" ht="15" thickBot="1">
      <c r="C7" s="115" t="s">
        <v>393</v>
      </c>
      <c r="D7" s="306" t="s">
        <v>394</v>
      </c>
      <c r="E7" s="306" t="s">
        <v>394</v>
      </c>
      <c r="F7" s="306" t="s">
        <v>394</v>
      </c>
      <c r="G7" s="306" t="s">
        <v>394</v>
      </c>
      <c r="H7" s="306" t="s">
        <v>394</v>
      </c>
    </row>
    <row r="8" spans="3:8" ht="15" thickBot="1">
      <c r="C8" s="115" t="s">
        <v>395</v>
      </c>
      <c r="D8" s="306" t="s">
        <v>396</v>
      </c>
      <c r="E8" s="306" t="s">
        <v>396</v>
      </c>
      <c r="F8" s="306" t="s">
        <v>396</v>
      </c>
      <c r="G8" s="306" t="s">
        <v>396</v>
      </c>
      <c r="H8" s="306" t="s">
        <v>396</v>
      </c>
    </row>
    <row r="9" spans="3:8" ht="15" thickBot="1">
      <c r="C9" s="115" t="s">
        <v>397</v>
      </c>
      <c r="D9" s="306" t="s">
        <v>398</v>
      </c>
      <c r="E9" s="306" t="s">
        <v>398</v>
      </c>
      <c r="F9" s="306" t="s">
        <v>398</v>
      </c>
      <c r="G9" s="306" t="s">
        <v>398</v>
      </c>
      <c r="H9" s="306" t="s">
        <v>398</v>
      </c>
    </row>
    <row r="10" spans="3:8" ht="15" thickBot="1">
      <c r="C10" s="115" t="s">
        <v>399</v>
      </c>
      <c r="D10" s="306" t="s">
        <v>400</v>
      </c>
      <c r="E10" s="306" t="s">
        <v>400</v>
      </c>
      <c r="F10" s="306" t="s">
        <v>400</v>
      </c>
      <c r="G10" s="306" t="s">
        <v>400</v>
      </c>
      <c r="H10" s="306" t="s">
        <v>400</v>
      </c>
    </row>
    <row r="11" spans="3:8" ht="15" thickBot="1">
      <c r="C11" s="115" t="s">
        <v>401</v>
      </c>
      <c r="D11" s="306" t="s">
        <v>670</v>
      </c>
      <c r="E11" s="306" t="s">
        <v>402</v>
      </c>
      <c r="F11" s="306" t="s">
        <v>402</v>
      </c>
      <c r="G11" s="306" t="s">
        <v>402</v>
      </c>
      <c r="H11" s="306" t="s">
        <v>402</v>
      </c>
    </row>
    <row r="14" spans="3:8">
      <c r="D14" s="12" t="s">
        <v>403</v>
      </c>
    </row>
  </sheetData>
  <hyperlinks>
    <hyperlink ref="D14" location="Contents!A1" display="BACK TO CONTENTS" xr:uid="{16479100-969A-4102-94D1-38D726698F03}"/>
  </hyperlink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FFBA4-0DE2-4942-B089-C8CD19C25193}">
  <sheetPr>
    <tabColor rgb="FFC00000"/>
  </sheetPr>
  <dimension ref="C3:H12"/>
  <sheetViews>
    <sheetView showGridLines="0" workbookViewId="0">
      <selection activeCell="C12" sqref="C12"/>
    </sheetView>
  </sheetViews>
  <sheetFormatPr defaultRowHeight="14.4"/>
  <cols>
    <col min="3" max="3" width="21.88671875" customWidth="1"/>
    <col min="4" max="8" width="10.33203125" bestFit="1" customWidth="1"/>
  </cols>
  <sheetData>
    <row r="3" spans="3:8">
      <c r="C3" s="350" t="s">
        <v>699</v>
      </c>
    </row>
    <row r="4" spans="3:8">
      <c r="C4" s="156" t="s">
        <v>695</v>
      </c>
      <c r="D4" s="156">
        <v>2018</v>
      </c>
      <c r="E4" s="156">
        <v>2019</v>
      </c>
      <c r="F4" s="156">
        <v>2020</v>
      </c>
      <c r="G4" s="156">
        <v>2021</v>
      </c>
      <c r="H4" s="156">
        <v>2022</v>
      </c>
    </row>
    <row r="5" spans="3:8">
      <c r="C5" s="535" t="s">
        <v>700</v>
      </c>
      <c r="D5" s="536">
        <v>35248.129511068764</v>
      </c>
      <c r="E5" s="536">
        <v>40121.528868381763</v>
      </c>
      <c r="F5" s="536">
        <v>44870.326830713711</v>
      </c>
      <c r="G5" s="536">
        <v>61955.982288772546</v>
      </c>
      <c r="H5" s="536">
        <v>67162.488249020258</v>
      </c>
    </row>
    <row r="6" spans="3:8">
      <c r="C6" s="535" t="s">
        <v>701</v>
      </c>
      <c r="D6" s="536">
        <v>687.11586298188308</v>
      </c>
      <c r="E6" s="536">
        <v>840.42405086735448</v>
      </c>
      <c r="F6" s="536">
        <v>903.08206320116074</v>
      </c>
      <c r="G6" s="536">
        <v>1528.327507583911</v>
      </c>
      <c r="H6" s="536">
        <v>2210.5002943500485</v>
      </c>
    </row>
    <row r="7" spans="3:8">
      <c r="C7" s="535" t="s">
        <v>702</v>
      </c>
      <c r="D7" s="536">
        <v>6595.6381661932119</v>
      </c>
      <c r="E7" s="536">
        <v>6721.2470807508817</v>
      </c>
      <c r="F7" s="536">
        <v>7762.3841222368328</v>
      </c>
      <c r="G7" s="536">
        <v>13395.414990853029</v>
      </c>
      <c r="H7" s="536">
        <v>14649.087032610953</v>
      </c>
    </row>
    <row r="8" spans="3:8">
      <c r="C8" s="156" t="s">
        <v>8</v>
      </c>
      <c r="D8" s="537">
        <v>42530.883540243856</v>
      </c>
      <c r="E8" s="537">
        <v>47683.199999999997</v>
      </c>
      <c r="F8" s="537">
        <v>53535.793016151707</v>
      </c>
      <c r="G8" s="537">
        <v>76879.724787209489</v>
      </c>
      <c r="H8" s="537">
        <v>84022.07557598126</v>
      </c>
    </row>
    <row r="12" spans="3:8">
      <c r="C12" s="12" t="s">
        <v>403</v>
      </c>
    </row>
  </sheetData>
  <hyperlinks>
    <hyperlink ref="C12" location="Contents!A1" display="BACK TO CONTENTS" xr:uid="{98162432-9888-496F-8DEA-540051F02E26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0C00B-5D1C-4E2C-A859-BEDD4BF672B0}">
  <sheetPr>
    <tabColor rgb="FFC00000"/>
  </sheetPr>
  <dimension ref="B6:M23"/>
  <sheetViews>
    <sheetView showGridLines="0" workbookViewId="0"/>
  </sheetViews>
  <sheetFormatPr defaultColWidth="8.88671875" defaultRowHeight="15.6"/>
  <cols>
    <col min="1" max="1" width="8.88671875" style="3"/>
    <col min="2" max="2" width="20.5546875" style="3" customWidth="1"/>
    <col min="3" max="3" width="13.88671875" style="3" bestFit="1" customWidth="1"/>
    <col min="4" max="4" width="20.44140625" style="3" bestFit="1" customWidth="1"/>
    <col min="5" max="5" width="15.88671875" style="3" bestFit="1" customWidth="1"/>
    <col min="6" max="6" width="19.88671875" style="3" bestFit="1" customWidth="1"/>
    <col min="7" max="7" width="14" style="3" bestFit="1" customWidth="1"/>
    <col min="8" max="8" width="11.6640625" style="3" customWidth="1"/>
    <col min="9" max="9" width="16.6640625" style="3" bestFit="1" customWidth="1"/>
    <col min="10" max="10" width="12.33203125" style="3" customWidth="1"/>
    <col min="11" max="11" width="11" style="3" customWidth="1"/>
    <col min="12" max="12" width="18.33203125" style="3" bestFit="1" customWidth="1"/>
    <col min="13" max="13" width="8.88671875" style="10"/>
    <col min="14" max="16384" width="8.88671875" style="3"/>
  </cols>
  <sheetData>
    <row r="6" spans="2:13" ht="17.399999999999999">
      <c r="B6" s="7" t="s">
        <v>674</v>
      </c>
    </row>
    <row r="7" spans="2:13">
      <c r="B7" s="81" t="s">
        <v>19</v>
      </c>
      <c r="C7" s="81" t="s">
        <v>20</v>
      </c>
      <c r="D7" s="81" t="s">
        <v>21</v>
      </c>
      <c r="E7" s="81" t="s">
        <v>22</v>
      </c>
      <c r="F7" s="81" t="s">
        <v>23</v>
      </c>
      <c r="G7" s="133" t="s">
        <v>107</v>
      </c>
      <c r="M7" s="3"/>
    </row>
    <row r="8" spans="2:13" ht="15">
      <c r="B8" s="374" t="s">
        <v>9</v>
      </c>
      <c r="C8" s="114">
        <v>3396</v>
      </c>
      <c r="D8" s="114">
        <v>2120</v>
      </c>
      <c r="E8" s="114">
        <v>10156</v>
      </c>
      <c r="F8" s="114">
        <v>645</v>
      </c>
      <c r="G8" s="126">
        <v>12</v>
      </c>
      <c r="M8" s="3"/>
    </row>
    <row r="9" spans="2:13" ht="15">
      <c r="B9" s="374" t="s">
        <v>10</v>
      </c>
      <c r="C9" s="114">
        <v>13052</v>
      </c>
      <c r="D9" s="114">
        <v>15374</v>
      </c>
      <c r="E9" s="114">
        <v>40025</v>
      </c>
      <c r="F9" s="114">
        <v>5298</v>
      </c>
      <c r="G9" s="126">
        <v>68</v>
      </c>
      <c r="M9" s="3"/>
    </row>
    <row r="10" spans="2:13" ht="15">
      <c r="B10" s="374" t="s">
        <v>11</v>
      </c>
      <c r="C10" s="114">
        <v>894</v>
      </c>
      <c r="D10" s="114">
        <v>618</v>
      </c>
      <c r="E10" s="114">
        <v>8310</v>
      </c>
      <c r="F10" s="114">
        <v>260</v>
      </c>
      <c r="G10" s="126">
        <v>12</v>
      </c>
      <c r="M10" s="3"/>
    </row>
    <row r="11" spans="2:13" ht="15">
      <c r="B11" s="374" t="s">
        <v>12</v>
      </c>
      <c r="C11" s="114">
        <v>357</v>
      </c>
      <c r="D11" s="114">
        <v>371</v>
      </c>
      <c r="E11" s="114">
        <v>3834</v>
      </c>
      <c r="F11" s="114">
        <v>122</v>
      </c>
      <c r="G11" s="126">
        <v>3</v>
      </c>
      <c r="H11" s="161"/>
      <c r="I11" s="161"/>
      <c r="M11" s="3"/>
    </row>
    <row r="12" spans="2:13" ht="15">
      <c r="B12" s="374" t="s">
        <v>13</v>
      </c>
      <c r="C12" s="114">
        <v>44295</v>
      </c>
      <c r="D12" s="114">
        <v>25214</v>
      </c>
      <c r="E12" s="114">
        <v>73532</v>
      </c>
      <c r="F12" s="114">
        <v>11719</v>
      </c>
      <c r="G12" s="126">
        <v>232</v>
      </c>
      <c r="H12" s="161"/>
      <c r="I12" s="161"/>
      <c r="M12" s="3"/>
    </row>
    <row r="13" spans="2:13" ht="15">
      <c r="B13" s="374" t="s">
        <v>14</v>
      </c>
      <c r="C13" s="114">
        <v>340</v>
      </c>
      <c r="D13" s="114">
        <v>325</v>
      </c>
      <c r="E13" s="114">
        <v>3064</v>
      </c>
      <c r="F13" s="114">
        <v>56</v>
      </c>
      <c r="G13" s="126">
        <v>1</v>
      </c>
      <c r="H13" s="161"/>
      <c r="I13" s="161"/>
      <c r="M13" s="3"/>
    </row>
    <row r="14" spans="2:13" ht="15">
      <c r="B14" s="374" t="s">
        <v>15</v>
      </c>
      <c r="C14" s="114">
        <v>1295</v>
      </c>
      <c r="D14" s="114">
        <v>2013</v>
      </c>
      <c r="E14" s="114">
        <v>7658</v>
      </c>
      <c r="F14" s="114">
        <v>395</v>
      </c>
      <c r="G14" s="126">
        <v>4</v>
      </c>
      <c r="H14" s="161"/>
      <c r="I14" s="161"/>
      <c r="M14" s="3"/>
    </row>
    <row r="15" spans="2:13" ht="15">
      <c r="B15" s="374" t="s">
        <v>16</v>
      </c>
      <c r="C15" s="114">
        <v>238</v>
      </c>
      <c r="D15" s="114">
        <v>366</v>
      </c>
      <c r="E15" s="114">
        <v>5741</v>
      </c>
      <c r="F15" s="114">
        <v>98</v>
      </c>
      <c r="G15" s="126">
        <v>5</v>
      </c>
      <c r="H15" s="161"/>
      <c r="I15" s="161"/>
      <c r="M15" s="3"/>
    </row>
    <row r="16" spans="2:13" ht="15">
      <c r="B16" s="374" t="s">
        <v>17</v>
      </c>
      <c r="C16" s="114">
        <v>2731</v>
      </c>
      <c r="D16" s="114">
        <v>1761</v>
      </c>
      <c r="E16" s="114">
        <v>12733</v>
      </c>
      <c r="F16" s="114">
        <v>609</v>
      </c>
      <c r="G16" s="126">
        <v>10</v>
      </c>
      <c r="H16" s="161"/>
      <c r="I16" s="161"/>
      <c r="M16" s="3"/>
    </row>
    <row r="17" spans="2:13" ht="15">
      <c r="B17" s="374" t="s">
        <v>18</v>
      </c>
      <c r="C17" s="114">
        <v>219</v>
      </c>
      <c r="D17" s="114">
        <v>406</v>
      </c>
      <c r="E17" s="114">
        <v>4966</v>
      </c>
      <c r="F17" s="114">
        <v>58</v>
      </c>
      <c r="G17" s="114">
        <v>0</v>
      </c>
      <c r="H17" s="161"/>
      <c r="I17" s="161"/>
      <c r="M17" s="3"/>
    </row>
    <row r="18" spans="2:13">
      <c r="B18" s="133" t="s">
        <v>8</v>
      </c>
      <c r="C18" s="375">
        <f>SUM(C8:C17)</f>
        <v>66817</v>
      </c>
      <c r="D18" s="375">
        <f>SUM(D8:D17)</f>
        <v>48568</v>
      </c>
      <c r="E18" s="375">
        <f>SUM(E8:E17)</f>
        <v>170019</v>
      </c>
      <c r="F18" s="375">
        <f>SUM(F8:F17)</f>
        <v>19260</v>
      </c>
      <c r="G18" s="137">
        <f>SUM(G8:G17)</f>
        <v>347</v>
      </c>
      <c r="H18" s="161"/>
      <c r="I18" s="161"/>
      <c r="M18" s="3"/>
    </row>
    <row r="19" spans="2:13" ht="15">
      <c r="B19" s="160"/>
      <c r="C19" s="161"/>
      <c r="D19" s="161"/>
      <c r="E19" s="161"/>
      <c r="F19" s="161"/>
      <c r="G19" s="161"/>
      <c r="H19" s="161"/>
      <c r="I19" s="161"/>
      <c r="M19" s="3"/>
    </row>
    <row r="20" spans="2:13" ht="15">
      <c r="B20" s="160"/>
      <c r="C20" s="161"/>
      <c r="D20" s="161"/>
      <c r="E20" s="161"/>
      <c r="F20" s="161"/>
      <c r="G20" s="161"/>
      <c r="H20" s="161"/>
      <c r="I20" s="161"/>
      <c r="M20" s="3"/>
    </row>
    <row r="21" spans="2:13" ht="15">
      <c r="B21" s="160"/>
      <c r="C21" s="161"/>
      <c r="D21" s="161"/>
      <c r="E21" s="161"/>
      <c r="F21" s="161"/>
      <c r="G21" s="161"/>
      <c r="H21" s="161"/>
      <c r="I21" s="161"/>
      <c r="M21" s="3"/>
    </row>
    <row r="22" spans="2:13" ht="15">
      <c r="B22" s="160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2"/>
    </row>
    <row r="23" spans="2:13">
      <c r="D23" s="16" t="s">
        <v>404</v>
      </c>
    </row>
  </sheetData>
  <hyperlinks>
    <hyperlink ref="D23" location="Contents!A1" display="BACK TO CONTENT" xr:uid="{0C4CE858-B7D1-4767-8573-88072929F670}"/>
  </hyperlink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462AA-0031-49AF-BCB0-F0F728111B22}">
  <sheetPr>
    <tabColor rgb="FFC00000"/>
  </sheetPr>
  <dimension ref="C3:I41"/>
  <sheetViews>
    <sheetView showGridLines="0" topLeftCell="A19" workbookViewId="0">
      <selection activeCell="C41" sqref="C41"/>
    </sheetView>
  </sheetViews>
  <sheetFormatPr defaultRowHeight="14.4"/>
  <cols>
    <col min="3" max="3" width="28.5546875" customWidth="1"/>
    <col min="5" max="9" width="10.33203125" bestFit="1" customWidth="1"/>
  </cols>
  <sheetData>
    <row r="3" spans="3:9" ht="15" thickBot="1">
      <c r="C3" s="350" t="s">
        <v>703</v>
      </c>
    </row>
    <row r="4" spans="3:9" ht="15" thickBot="1">
      <c r="C4" s="557" t="s">
        <v>19</v>
      </c>
      <c r="D4" s="557" t="s">
        <v>695</v>
      </c>
      <c r="E4" s="558">
        <v>2018</v>
      </c>
      <c r="F4" s="557">
        <v>2019</v>
      </c>
      <c r="G4" s="558">
        <v>2020</v>
      </c>
      <c r="H4" s="557">
        <v>2021</v>
      </c>
      <c r="I4" s="559">
        <v>2022</v>
      </c>
    </row>
    <row r="5" spans="3:9">
      <c r="C5" s="538" t="s">
        <v>704</v>
      </c>
      <c r="D5" s="538" t="s">
        <v>705</v>
      </c>
      <c r="E5" s="539">
        <v>2254.4764373391536</v>
      </c>
      <c r="F5" s="540">
        <v>2612.2404819624066</v>
      </c>
      <c r="G5" s="539">
        <v>2511.9364716796185</v>
      </c>
      <c r="H5" s="540">
        <v>2694.3511219875713</v>
      </c>
      <c r="I5" s="541">
        <v>2987.2332906543988</v>
      </c>
    </row>
    <row r="6" spans="3:9">
      <c r="C6" s="542" t="s">
        <v>704</v>
      </c>
      <c r="D6" s="542" t="s">
        <v>706</v>
      </c>
      <c r="E6" s="543">
        <v>7.8526005541728265</v>
      </c>
      <c r="F6" s="544">
        <v>8.3447471304562981</v>
      </c>
      <c r="G6" s="543">
        <v>10.919434411973434</v>
      </c>
      <c r="H6" s="544">
        <v>10.025274333240587</v>
      </c>
      <c r="I6" s="545">
        <v>43.842851367491626</v>
      </c>
    </row>
    <row r="7" spans="3:9" ht="15" thickBot="1">
      <c r="C7" s="542" t="s">
        <v>704</v>
      </c>
      <c r="D7" s="542" t="s">
        <v>707</v>
      </c>
      <c r="E7" s="543">
        <v>10.370962106673751</v>
      </c>
      <c r="F7" s="544">
        <v>6.0147709071365778</v>
      </c>
      <c r="G7" s="543">
        <v>4.4440939084082709</v>
      </c>
      <c r="H7" s="544">
        <v>6.1236036791877986</v>
      </c>
      <c r="I7" s="545">
        <v>9.7238579781097307</v>
      </c>
    </row>
    <row r="8" spans="3:9" ht="15" thickBot="1">
      <c r="C8" s="546" t="s">
        <v>8</v>
      </c>
      <c r="D8" s="546" t="s">
        <v>8</v>
      </c>
      <c r="E8" s="547">
        <v>2272.6999999999998</v>
      </c>
      <c r="F8" s="548">
        <v>2626.6</v>
      </c>
      <c r="G8" s="547">
        <v>2527.3000000000002</v>
      </c>
      <c r="H8" s="548">
        <v>2710.5</v>
      </c>
      <c r="I8" s="549">
        <v>3040.8</v>
      </c>
    </row>
    <row r="9" spans="3:9" ht="15" thickTop="1">
      <c r="C9" s="542" t="s">
        <v>20</v>
      </c>
      <c r="D9" s="542" t="s">
        <v>705</v>
      </c>
      <c r="E9" s="543">
        <v>5651.4573340738189</v>
      </c>
      <c r="F9" s="544">
        <v>7167.6549667965237</v>
      </c>
      <c r="G9" s="543">
        <v>8632.5666250120958</v>
      </c>
      <c r="H9" s="544">
        <v>15718.957114115899</v>
      </c>
      <c r="I9" s="545">
        <v>18712.19551505239</v>
      </c>
    </row>
    <row r="10" spans="3:9">
      <c r="C10" s="542" t="s">
        <v>20</v>
      </c>
      <c r="D10" s="542" t="s">
        <v>706</v>
      </c>
      <c r="E10" s="543">
        <v>115.71405049093401</v>
      </c>
      <c r="F10" s="544">
        <v>134.56002951077323</v>
      </c>
      <c r="G10" s="543">
        <v>100.68512508308851</v>
      </c>
      <c r="H10" s="544">
        <v>213.38389823333426</v>
      </c>
      <c r="I10" s="545">
        <v>255.31515573553042</v>
      </c>
    </row>
    <row r="11" spans="3:9" ht="15" thickBot="1">
      <c r="C11" s="542" t="s">
        <v>20</v>
      </c>
      <c r="D11" s="542" t="s">
        <v>707</v>
      </c>
      <c r="E11" s="543">
        <v>420.32861543524689</v>
      </c>
      <c r="F11" s="544">
        <v>439.08500369270359</v>
      </c>
      <c r="G11" s="543">
        <v>779.34824990481809</v>
      </c>
      <c r="H11" s="544">
        <v>3589.4589876507644</v>
      </c>
      <c r="I11" s="545">
        <v>2081.489329212076</v>
      </c>
    </row>
    <row r="12" spans="3:9" ht="15" thickBot="1">
      <c r="C12" s="546" t="s">
        <v>8</v>
      </c>
      <c r="D12" s="546" t="s">
        <v>8</v>
      </c>
      <c r="E12" s="547">
        <v>6187.5</v>
      </c>
      <c r="F12" s="548">
        <v>7741.3</v>
      </c>
      <c r="G12" s="547">
        <v>9512.6</v>
      </c>
      <c r="H12" s="548">
        <v>19521.8</v>
      </c>
      <c r="I12" s="549">
        <v>21049</v>
      </c>
    </row>
    <row r="13" spans="3:9" ht="15" thickTop="1">
      <c r="C13" s="542" t="s">
        <v>130</v>
      </c>
      <c r="D13" s="542" t="s">
        <v>705</v>
      </c>
      <c r="E13" s="543">
        <v>99.728380129745048</v>
      </c>
      <c r="F13" s="544">
        <v>87.110793469668778</v>
      </c>
      <c r="G13" s="543">
        <v>101.32163646157764</v>
      </c>
      <c r="H13" s="544">
        <v>136.67001550992563</v>
      </c>
      <c r="I13" s="545">
        <v>222.8734341594031</v>
      </c>
    </row>
    <row r="14" spans="3:9">
      <c r="C14" s="542" t="s">
        <v>130</v>
      </c>
      <c r="D14" s="542" t="s">
        <v>706</v>
      </c>
      <c r="E14" s="543">
        <v>6.3033859218141206</v>
      </c>
      <c r="F14" s="544">
        <v>8.0573141516925624</v>
      </c>
      <c r="G14" s="543">
        <v>5.521312862097739</v>
      </c>
      <c r="H14" s="544">
        <v>6.1786011562933805</v>
      </c>
      <c r="I14" s="545">
        <v>11.291394778075492</v>
      </c>
    </row>
    <row r="15" spans="3:9" ht="15" thickBot="1">
      <c r="C15" s="542" t="s">
        <v>130</v>
      </c>
      <c r="D15" s="542" t="s">
        <v>707</v>
      </c>
      <c r="E15" s="543">
        <v>0.43897288484083907</v>
      </c>
      <c r="F15" s="544">
        <v>0.13189237863866313</v>
      </c>
      <c r="G15" s="543">
        <v>0.51318267102127446</v>
      </c>
      <c r="H15" s="544">
        <v>0.75138333378098199</v>
      </c>
      <c r="I15" s="545">
        <v>1.1712617881223903</v>
      </c>
    </row>
    <row r="16" spans="3:9" ht="15" thickBot="1">
      <c r="C16" s="546" t="s">
        <v>8</v>
      </c>
      <c r="D16" s="546" t="s">
        <v>8</v>
      </c>
      <c r="E16" s="547">
        <v>106.4707389364</v>
      </c>
      <c r="F16" s="548">
        <v>95.3</v>
      </c>
      <c r="G16" s="547">
        <v>107.35613199469667</v>
      </c>
      <c r="H16" s="548">
        <v>143.6</v>
      </c>
      <c r="I16" s="549">
        <v>235.33609072560097</v>
      </c>
    </row>
    <row r="17" spans="3:9" ht="15" thickTop="1">
      <c r="C17" s="542" t="s">
        <v>95</v>
      </c>
      <c r="D17" s="542" t="s">
        <v>705</v>
      </c>
      <c r="E17" s="543">
        <v>3490.1716544775863</v>
      </c>
      <c r="F17" s="544">
        <v>3727.5365851485899</v>
      </c>
      <c r="G17" s="543">
        <v>5192.0488459107419</v>
      </c>
      <c r="H17" s="544">
        <v>10784.069846201468</v>
      </c>
      <c r="I17" s="545">
        <v>8531.5150576311007</v>
      </c>
    </row>
    <row r="18" spans="3:9">
      <c r="C18" s="542" t="s">
        <v>95</v>
      </c>
      <c r="D18" s="542" t="s">
        <v>706</v>
      </c>
      <c r="E18" s="543">
        <v>0.59096414558908839</v>
      </c>
      <c r="F18" s="544">
        <v>0.46050208867669629</v>
      </c>
      <c r="G18" s="543">
        <v>1.4761434419459034</v>
      </c>
      <c r="H18" s="544">
        <v>11.313314233527651</v>
      </c>
      <c r="I18" s="545">
        <v>5.6959939211937414</v>
      </c>
    </row>
    <row r="19" spans="3:9" ht="15" thickBot="1">
      <c r="C19" s="542" t="s">
        <v>95</v>
      </c>
      <c r="D19" s="542" t="s">
        <v>707</v>
      </c>
      <c r="E19" s="543">
        <v>445.92597244182645</v>
      </c>
      <c r="F19" s="544">
        <v>456.80291276273363</v>
      </c>
      <c r="G19" s="543">
        <v>154.63704126731238</v>
      </c>
      <c r="H19" s="544">
        <v>1621.9168395650047</v>
      </c>
      <c r="I19" s="545">
        <v>1908.7894789377065</v>
      </c>
    </row>
    <row r="20" spans="3:9" ht="15" thickBot="1">
      <c r="C20" s="546" t="s">
        <v>8</v>
      </c>
      <c r="D20" s="546" t="s">
        <v>8</v>
      </c>
      <c r="E20" s="547">
        <v>3936.6885910650021</v>
      </c>
      <c r="F20" s="548">
        <v>4184.8</v>
      </c>
      <c r="G20" s="547">
        <v>5348.1620306200011</v>
      </c>
      <c r="H20" s="548">
        <v>12417.3</v>
      </c>
      <c r="I20" s="549">
        <v>10446.000530490002</v>
      </c>
    </row>
    <row r="21" spans="3:9" ht="15" thickTop="1">
      <c r="C21" s="542" t="s">
        <v>21</v>
      </c>
      <c r="D21" s="542" t="s">
        <v>705</v>
      </c>
      <c r="E21" s="543">
        <v>6963.3914519545797</v>
      </c>
      <c r="F21" s="544">
        <v>7963.7568890474231</v>
      </c>
      <c r="G21" s="543">
        <v>9097.8835111504523</v>
      </c>
      <c r="H21" s="544">
        <v>9689.8928316651927</v>
      </c>
      <c r="I21" s="545">
        <v>11276.029631813915</v>
      </c>
    </row>
    <row r="22" spans="3:9">
      <c r="C22" s="542" t="s">
        <v>21</v>
      </c>
      <c r="D22" s="542" t="s">
        <v>706</v>
      </c>
      <c r="E22" s="543">
        <v>231.57211503147784</v>
      </c>
      <c r="F22" s="544">
        <v>299.33048808777392</v>
      </c>
      <c r="G22" s="543">
        <v>385.41845005664737</v>
      </c>
      <c r="H22" s="544">
        <v>507.56053479828506</v>
      </c>
      <c r="I22" s="545">
        <v>636.93542102100344</v>
      </c>
    </row>
    <row r="23" spans="3:9" ht="15" thickBot="1">
      <c r="C23" s="542" t="s">
        <v>21</v>
      </c>
      <c r="D23" s="542" t="s">
        <v>707</v>
      </c>
      <c r="E23" s="543">
        <v>3292.8364330139416</v>
      </c>
      <c r="F23" s="544">
        <v>3367.6126228648041</v>
      </c>
      <c r="G23" s="543">
        <v>4745.8980387929005</v>
      </c>
      <c r="H23" s="544">
        <v>4824.8438633923543</v>
      </c>
      <c r="I23" s="545">
        <v>6232.3349471650781</v>
      </c>
    </row>
    <row r="24" spans="3:9" ht="15" thickBot="1">
      <c r="C24" s="546" t="s">
        <v>8</v>
      </c>
      <c r="D24" s="546" t="s">
        <v>8</v>
      </c>
      <c r="E24" s="547">
        <v>10487.8</v>
      </c>
      <c r="F24" s="548">
        <v>11630.7</v>
      </c>
      <c r="G24" s="547">
        <v>14229.2</v>
      </c>
      <c r="H24" s="548">
        <v>15022.297229855831</v>
      </c>
      <c r="I24" s="549">
        <v>18145.3</v>
      </c>
    </row>
    <row r="25" spans="3:9" ht="15" thickTop="1">
      <c r="C25" s="542" t="s">
        <v>708</v>
      </c>
      <c r="D25" s="542" t="s">
        <v>705</v>
      </c>
      <c r="E25" s="543">
        <v>12.647487679909666</v>
      </c>
      <c r="F25" s="544">
        <v>15.977343049695092</v>
      </c>
      <c r="G25" s="543">
        <v>7.0574408344752353</v>
      </c>
      <c r="H25" s="544">
        <v>10.925803208981266</v>
      </c>
      <c r="I25" s="545">
        <v>22.935136645737582</v>
      </c>
    </row>
    <row r="26" spans="3:9">
      <c r="C26" s="542" t="s">
        <v>708</v>
      </c>
      <c r="D26" s="542" t="s">
        <v>706</v>
      </c>
      <c r="E26" s="543">
        <v>1.871066370265333</v>
      </c>
      <c r="F26" s="544">
        <v>2.4336716537562144</v>
      </c>
      <c r="G26" s="543">
        <v>1.646130811333983</v>
      </c>
      <c r="H26" s="544">
        <v>3.8604701285585379</v>
      </c>
      <c r="I26" s="545">
        <v>5.8312607249920649</v>
      </c>
    </row>
    <row r="27" spans="3:9" ht="15" thickBot="1">
      <c r="C27" s="542" t="s">
        <v>708</v>
      </c>
      <c r="D27" s="542" t="s">
        <v>707</v>
      </c>
      <c r="E27" s="543">
        <v>1.9615671798250021</v>
      </c>
      <c r="F27" s="544">
        <v>2.7889852965486903</v>
      </c>
      <c r="G27" s="543">
        <v>1.7804593924875913</v>
      </c>
      <c r="H27" s="544">
        <v>4.0137266624601979</v>
      </c>
      <c r="I27" s="545">
        <v>6.6752437757877345</v>
      </c>
    </row>
    <row r="28" spans="3:9" ht="15" thickBot="1">
      <c r="C28" s="546" t="s">
        <v>8</v>
      </c>
      <c r="D28" s="546" t="s">
        <v>8</v>
      </c>
      <c r="E28" s="547">
        <v>16.480121230000002</v>
      </c>
      <c r="F28" s="548">
        <v>21.2</v>
      </c>
      <c r="G28" s="547">
        <v>10.484031038296811</v>
      </c>
      <c r="H28" s="548">
        <v>18.8</v>
      </c>
      <c r="I28" s="549">
        <v>35.441641146517384</v>
      </c>
    </row>
    <row r="29" spans="3:9" ht="15" thickTop="1">
      <c r="C29" s="542" t="s">
        <v>23</v>
      </c>
      <c r="D29" s="542" t="s">
        <v>705</v>
      </c>
      <c r="E29" s="543">
        <v>13461.726838041084</v>
      </c>
      <c r="F29" s="544">
        <v>14491.512112494627</v>
      </c>
      <c r="G29" s="543">
        <v>14517.991377262704</v>
      </c>
      <c r="H29" s="544">
        <v>16092.593526466211</v>
      </c>
      <c r="I29" s="545">
        <v>18082.947023054581</v>
      </c>
    </row>
    <row r="30" spans="3:9">
      <c r="C30" s="542" t="s">
        <v>23</v>
      </c>
      <c r="D30" s="542" t="s">
        <v>706</v>
      </c>
      <c r="E30" s="543">
        <v>176.13329304635784</v>
      </c>
      <c r="F30" s="544">
        <v>185.33865289752399</v>
      </c>
      <c r="G30" s="543">
        <v>186.60083557639729</v>
      </c>
      <c r="H30" s="544">
        <v>319.88777011788494</v>
      </c>
      <c r="I30" s="545">
        <v>611.56705892649745</v>
      </c>
    </row>
    <row r="31" spans="3:9" ht="15" thickBot="1">
      <c r="C31" s="542" t="s">
        <v>23</v>
      </c>
      <c r="D31" s="542" t="s">
        <v>707</v>
      </c>
      <c r="E31" s="543">
        <v>1854.739868912561</v>
      </c>
      <c r="F31" s="544">
        <v>1886.1492346078487</v>
      </c>
      <c r="G31" s="543">
        <v>1360.8077871608973</v>
      </c>
      <c r="H31" s="544">
        <v>2366.6369591902662</v>
      </c>
      <c r="I31" s="545">
        <v>3341.3859180189224</v>
      </c>
    </row>
    <row r="32" spans="3:9" ht="15" thickBot="1">
      <c r="C32" s="546" t="s">
        <v>8</v>
      </c>
      <c r="D32" s="546" t="s">
        <v>8</v>
      </c>
      <c r="E32" s="547">
        <v>15492.6</v>
      </c>
      <c r="F32" s="548">
        <v>16563</v>
      </c>
      <c r="G32" s="547">
        <v>16065.4</v>
      </c>
      <c r="H32" s="548">
        <v>18779.118255774363</v>
      </c>
      <c r="I32" s="549">
        <v>22035.9</v>
      </c>
    </row>
    <row r="33" spans="3:9" ht="15" thickTop="1">
      <c r="C33" s="542" t="s">
        <v>709</v>
      </c>
      <c r="D33" s="542" t="s">
        <v>705</v>
      </c>
      <c r="E33" s="550">
        <v>3314.529927372886</v>
      </c>
      <c r="F33" s="551">
        <v>4055.7396964128243</v>
      </c>
      <c r="G33" s="550">
        <v>4809.5209224020464</v>
      </c>
      <c r="H33" s="551">
        <v>6828.5220296172984</v>
      </c>
      <c r="I33" s="552">
        <v>7326.7591600087353</v>
      </c>
    </row>
    <row r="34" spans="3:9">
      <c r="C34" s="542" t="s">
        <v>709</v>
      </c>
      <c r="D34" s="542" t="s">
        <v>706</v>
      </c>
      <c r="E34" s="550">
        <v>147.07838742127205</v>
      </c>
      <c r="F34" s="551">
        <v>201.89864534670153</v>
      </c>
      <c r="G34" s="550">
        <v>210.81463095767657</v>
      </c>
      <c r="H34" s="551">
        <v>456.11764458278651</v>
      </c>
      <c r="I34" s="552">
        <v>640.02115787526418</v>
      </c>
    </row>
    <row r="35" spans="3:9" ht="15" thickBot="1">
      <c r="C35" s="553" t="s">
        <v>709</v>
      </c>
      <c r="D35" s="542" t="s">
        <v>707</v>
      </c>
      <c r="E35" s="554">
        <v>569.03577421829664</v>
      </c>
      <c r="F35" s="555">
        <v>562.661658240468</v>
      </c>
      <c r="G35" s="554">
        <v>714.95526913898698</v>
      </c>
      <c r="H35" s="555">
        <v>981.66962737921165</v>
      </c>
      <c r="I35" s="556">
        <v>1067.5169957351488</v>
      </c>
    </row>
    <row r="36" spans="3:9" ht="15.6" thickTop="1" thickBot="1">
      <c r="C36" s="546" t="s">
        <v>8</v>
      </c>
      <c r="D36" s="546" t="s">
        <v>8</v>
      </c>
      <c r="E36" s="547">
        <v>4030.644089012455</v>
      </c>
      <c r="F36" s="548">
        <v>4820.2999999999938</v>
      </c>
      <c r="G36" s="547">
        <v>5735.2908224987104</v>
      </c>
      <c r="H36" s="548">
        <v>8266.3093015792965</v>
      </c>
      <c r="I36" s="549">
        <f>SUM(I33:I35)</f>
        <v>9034.2973136191486</v>
      </c>
    </row>
    <row r="37" spans="3:9" ht="15.6" thickTop="1" thickBot="1">
      <c r="C37" s="560" t="s">
        <v>87</v>
      </c>
      <c r="D37" s="561"/>
      <c r="E37" s="562">
        <f>E36+E32+E28+E24+E20+E16+E12+E8</f>
        <v>42530.883540243856</v>
      </c>
      <c r="F37" s="563">
        <f>F36+F32+F28+F24+F20+F16+F12+F8</f>
        <v>47683.200000000004</v>
      </c>
      <c r="G37" s="564">
        <f>G36+G32+G28+G24+G20+G16+G12+G8</f>
        <v>53535.793016151707</v>
      </c>
      <c r="H37" s="563">
        <f>H36+H32+H28+H24+H20+H16+H12+H8</f>
        <v>76879.724787209489</v>
      </c>
      <c r="I37" s="565">
        <f>I36+I32+I28+I24+I20+I16+I12+I8</f>
        <v>84022.075575981275</v>
      </c>
    </row>
    <row r="41" spans="3:9">
      <c r="C41" s="445" t="s">
        <v>404</v>
      </c>
    </row>
  </sheetData>
  <hyperlinks>
    <hyperlink ref="C41" location="Contents!A1" display="BACK TO CONTENT" xr:uid="{EF587F36-013A-4217-AF4B-641823C83189}"/>
  </hyperlink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E5721-F9AC-4E8C-9855-597CC692F27F}">
  <sheetPr>
    <tabColor rgb="FFC00000"/>
  </sheetPr>
  <dimension ref="B3:W34"/>
  <sheetViews>
    <sheetView showGridLines="0" topLeftCell="A16" workbookViewId="0">
      <selection activeCell="C34" sqref="C34"/>
    </sheetView>
  </sheetViews>
  <sheetFormatPr defaultRowHeight="14.4"/>
  <cols>
    <col min="3" max="3" width="29.6640625" customWidth="1"/>
    <col min="4" max="4" width="16.77734375" bestFit="1" customWidth="1"/>
    <col min="6" max="6" width="16.6640625" bestFit="1" customWidth="1"/>
    <col min="7" max="7" width="10.33203125" bestFit="1" customWidth="1"/>
    <col min="8" max="8" width="16.77734375" bestFit="1" customWidth="1"/>
    <col min="10" max="10" width="16.6640625" bestFit="1" customWidth="1"/>
    <col min="11" max="11" width="10.33203125" bestFit="1" customWidth="1"/>
    <col min="12" max="12" width="16.77734375" bestFit="1" customWidth="1"/>
    <col min="14" max="14" width="16.6640625" bestFit="1" customWidth="1"/>
    <col min="15" max="15" width="10.33203125" bestFit="1" customWidth="1"/>
    <col min="16" max="16" width="16.77734375" bestFit="1" customWidth="1"/>
    <col min="17" max="17" width="19.44140625" bestFit="1" customWidth="1"/>
    <col min="18" max="18" width="16.6640625" bestFit="1" customWidth="1"/>
    <col min="19" max="19" width="10.33203125" bestFit="1" customWidth="1"/>
    <col min="20" max="20" width="16.77734375" bestFit="1" customWidth="1"/>
    <col min="21" max="21" width="19.44140625" bestFit="1" customWidth="1"/>
    <col min="22" max="22" width="16.6640625" bestFit="1" customWidth="1"/>
    <col min="23" max="23" width="10.33203125" bestFit="1" customWidth="1"/>
  </cols>
  <sheetData>
    <row r="3" spans="2:23">
      <c r="B3" s="350" t="s">
        <v>710</v>
      </c>
    </row>
    <row r="4" spans="2:23">
      <c r="B4" s="661" t="s">
        <v>26</v>
      </c>
      <c r="C4" s="133"/>
      <c r="D4" s="598" t="s">
        <v>711</v>
      </c>
      <c r="E4" s="598"/>
      <c r="F4" s="598"/>
      <c r="G4" s="598"/>
      <c r="H4" s="598" t="s">
        <v>712</v>
      </c>
      <c r="I4" s="598"/>
      <c r="J4" s="598"/>
      <c r="K4" s="598"/>
      <c r="L4" s="598" t="s">
        <v>713</v>
      </c>
      <c r="M4" s="598"/>
      <c r="N4" s="598"/>
      <c r="O4" s="598"/>
      <c r="P4" s="598" t="s">
        <v>714</v>
      </c>
      <c r="Q4" s="598"/>
      <c r="R4" s="598"/>
      <c r="S4" s="598"/>
      <c r="T4" s="598" t="s">
        <v>715</v>
      </c>
      <c r="U4" s="598"/>
      <c r="V4" s="598"/>
      <c r="W4" s="598"/>
    </row>
    <row r="5" spans="2:23">
      <c r="B5" s="662"/>
      <c r="C5" s="133" t="s">
        <v>421</v>
      </c>
      <c r="D5" s="133" t="s">
        <v>705</v>
      </c>
      <c r="E5" s="133" t="s">
        <v>706</v>
      </c>
      <c r="F5" s="133" t="s">
        <v>707</v>
      </c>
      <c r="G5" s="133" t="s">
        <v>8</v>
      </c>
      <c r="H5" s="133" t="s">
        <v>705</v>
      </c>
      <c r="I5" s="133" t="s">
        <v>706</v>
      </c>
      <c r="J5" s="133" t="s">
        <v>707</v>
      </c>
      <c r="K5" s="133" t="s">
        <v>8</v>
      </c>
      <c r="L5" s="133" t="s">
        <v>705</v>
      </c>
      <c r="M5" s="133" t="s">
        <v>706</v>
      </c>
      <c r="N5" s="133" t="s">
        <v>707</v>
      </c>
      <c r="O5" s="133" t="s">
        <v>8</v>
      </c>
      <c r="P5" s="133" t="s">
        <v>705</v>
      </c>
      <c r="Q5" s="133" t="s">
        <v>706</v>
      </c>
      <c r="R5" s="133" t="s">
        <v>707</v>
      </c>
      <c r="S5" s="133" t="s">
        <v>8</v>
      </c>
      <c r="T5" s="133" t="s">
        <v>705</v>
      </c>
      <c r="U5" s="133" t="s">
        <v>706</v>
      </c>
      <c r="V5" s="133" t="s">
        <v>707</v>
      </c>
      <c r="W5" s="133" t="s">
        <v>8</v>
      </c>
    </row>
    <row r="6" spans="2:23">
      <c r="B6" s="663"/>
      <c r="C6" s="133" t="s">
        <v>28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</row>
    <row r="7" spans="2:23">
      <c r="B7" s="123" t="s">
        <v>29</v>
      </c>
      <c r="C7" s="139" t="s">
        <v>30</v>
      </c>
      <c r="D7" s="566">
        <v>447.51813697526109</v>
      </c>
      <c r="E7" s="566">
        <v>35.38836127983754</v>
      </c>
      <c r="F7" s="566">
        <v>90.304017740163701</v>
      </c>
      <c r="G7" s="566">
        <v>573.21051599526231</v>
      </c>
      <c r="H7" s="566">
        <v>519.61685952393793</v>
      </c>
      <c r="I7" s="566">
        <v>35.415797836359481</v>
      </c>
      <c r="J7" s="566">
        <v>96.197542032377825</v>
      </c>
      <c r="K7" s="566">
        <v>651.23019939267522</v>
      </c>
      <c r="L7" s="566">
        <v>643.33134470271443</v>
      </c>
      <c r="M7" s="566">
        <v>40.072762440581172</v>
      </c>
      <c r="N7" s="566">
        <v>127.60185454555318</v>
      </c>
      <c r="O7" s="566">
        <v>811.00596168884886</v>
      </c>
      <c r="P7" s="566">
        <v>783.65581159088788</v>
      </c>
      <c r="Q7" s="566">
        <v>53.887606382188267</v>
      </c>
      <c r="R7" s="566">
        <v>183.0768311080966</v>
      </c>
      <c r="S7" s="566">
        <v>1020.6202490811728</v>
      </c>
      <c r="T7" s="566">
        <v>1027.7884461837898</v>
      </c>
      <c r="U7" s="566">
        <v>77.214183950874698</v>
      </c>
      <c r="V7" s="566">
        <v>272.55105552393832</v>
      </c>
      <c r="W7" s="566">
        <v>1377.5536856586027</v>
      </c>
    </row>
    <row r="8" spans="2:23">
      <c r="B8" s="123" t="s">
        <v>31</v>
      </c>
      <c r="C8" s="139" t="s">
        <v>32</v>
      </c>
      <c r="D8" s="566">
        <v>15204.432593721107</v>
      </c>
      <c r="E8" s="566">
        <v>25.175329750971784</v>
      </c>
      <c r="F8" s="566">
        <v>2329.2180812787574</v>
      </c>
      <c r="G8" s="566">
        <v>17558.826004750837</v>
      </c>
      <c r="H8" s="566">
        <v>16828.793432660077</v>
      </c>
      <c r="I8" s="566">
        <v>26.438244877418526</v>
      </c>
      <c r="J8" s="566">
        <v>2425.1999999999998</v>
      </c>
      <c r="K8" s="566">
        <v>19280.431677537497</v>
      </c>
      <c r="L8" s="566">
        <v>20556.974586309727</v>
      </c>
      <c r="M8" s="566">
        <v>27.003730648629048</v>
      </c>
      <c r="N8" s="566">
        <v>1871.9627798437148</v>
      </c>
      <c r="O8" s="566">
        <v>22455.941096802071</v>
      </c>
      <c r="P8" s="566">
        <v>31983.258085409474</v>
      </c>
      <c r="Q8" s="566">
        <v>181.28787251274224</v>
      </c>
      <c r="R8" s="566">
        <v>6687.1461954986598</v>
      </c>
      <c r="S8" s="566">
        <v>38851.692153420874</v>
      </c>
      <c r="T8" s="566">
        <v>30752.65087702086</v>
      </c>
      <c r="U8" s="566">
        <v>167.22688409720385</v>
      </c>
      <c r="V8" s="566">
        <v>5138.2412454208688</v>
      </c>
      <c r="W8" s="566">
        <v>36058.119006538931</v>
      </c>
    </row>
    <row r="9" spans="2:23">
      <c r="B9" s="371"/>
      <c r="C9" s="133" t="s">
        <v>33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</row>
    <row r="10" spans="2:23">
      <c r="B10" s="123" t="s">
        <v>34</v>
      </c>
      <c r="C10" s="139" t="s">
        <v>35</v>
      </c>
      <c r="D10" s="566">
        <v>2732.7037226524503</v>
      </c>
      <c r="E10" s="566">
        <v>33.851985909235793</v>
      </c>
      <c r="F10" s="566">
        <v>161.1161145542481</v>
      </c>
      <c r="G10" s="566">
        <v>2927.6718231159343</v>
      </c>
      <c r="H10" s="566">
        <v>3476.8006114107593</v>
      </c>
      <c r="I10" s="566">
        <v>31.767374106202112</v>
      </c>
      <c r="J10" s="566">
        <v>143.76279040746925</v>
      </c>
      <c r="K10" s="566">
        <v>3652.3307759244308</v>
      </c>
      <c r="L10" s="566">
        <v>3548.3580988379799</v>
      </c>
      <c r="M10" s="566">
        <v>36.591138427565888</v>
      </c>
      <c r="N10" s="566">
        <v>175.52738457381813</v>
      </c>
      <c r="O10" s="566">
        <v>3760.4766218393638</v>
      </c>
      <c r="P10" s="566">
        <v>4576.3208717476318</v>
      </c>
      <c r="Q10" s="566">
        <v>50.464285259033758</v>
      </c>
      <c r="R10" s="566">
        <v>232.99350209352099</v>
      </c>
      <c r="S10" s="566">
        <v>4859.7786591001868</v>
      </c>
      <c r="T10" s="566">
        <v>5635.5911501944138</v>
      </c>
      <c r="U10" s="566">
        <v>78.106596728032073</v>
      </c>
      <c r="V10" s="566">
        <v>288.48687240212661</v>
      </c>
      <c r="W10" s="566">
        <v>6002.1846193245719</v>
      </c>
    </row>
    <row r="11" spans="2:23">
      <c r="B11" s="123" t="s">
        <v>36</v>
      </c>
      <c r="C11" s="139" t="s">
        <v>37</v>
      </c>
      <c r="D11" s="566">
        <v>1377.0376026879946</v>
      </c>
      <c r="E11" s="566">
        <v>1.9944345042286671</v>
      </c>
      <c r="F11" s="566">
        <v>0.3954697775917026</v>
      </c>
      <c r="G11" s="566">
        <v>1379.4275069698149</v>
      </c>
      <c r="H11" s="566">
        <v>2149.2442805561795</v>
      </c>
      <c r="I11" s="566">
        <v>4.6461536902350504</v>
      </c>
      <c r="J11" s="566">
        <v>0.28147077858115027</v>
      </c>
      <c r="K11" s="566">
        <v>2154.1719050249958</v>
      </c>
      <c r="L11" s="566">
        <v>1810.5122113983375</v>
      </c>
      <c r="M11" s="566">
        <v>9.9712299780340228</v>
      </c>
      <c r="N11" s="566">
        <v>6.4512750323351631E-2</v>
      </c>
      <c r="O11" s="566">
        <v>1820.5479541266948</v>
      </c>
      <c r="P11" s="566">
        <v>2205.8977180572151</v>
      </c>
      <c r="Q11" s="566">
        <v>9.1811842743710841</v>
      </c>
      <c r="R11" s="566">
        <v>0.20926051496913689</v>
      </c>
      <c r="S11" s="566">
        <v>2215.2881628465552</v>
      </c>
      <c r="T11" s="566">
        <v>2813.5776555581656</v>
      </c>
      <c r="U11" s="566">
        <v>161.68880040851727</v>
      </c>
      <c r="V11" s="566">
        <v>2.1006206002885994</v>
      </c>
      <c r="W11" s="566">
        <v>2977.3670765669713</v>
      </c>
    </row>
    <row r="12" spans="2:23">
      <c r="B12" s="123" t="s">
        <v>38</v>
      </c>
      <c r="C12" s="139" t="s">
        <v>39</v>
      </c>
      <c r="D12" s="566">
        <v>57.886235373360591</v>
      </c>
      <c r="E12" s="566">
        <v>9.5472056833297394</v>
      </c>
      <c r="F12" s="566">
        <v>30.863076851076737</v>
      </c>
      <c r="G12" s="566">
        <v>98.296517907767068</v>
      </c>
      <c r="H12" s="566">
        <v>27.951280444692379</v>
      </c>
      <c r="I12" s="566">
        <v>3.5257554026212361</v>
      </c>
      <c r="J12" s="566">
        <v>37.9</v>
      </c>
      <c r="K12" s="566">
        <v>69.377035847313607</v>
      </c>
      <c r="L12" s="566">
        <v>24.527900231828973</v>
      </c>
      <c r="M12" s="566">
        <v>20.026800703578893</v>
      </c>
      <c r="N12" s="566">
        <v>15.521221102034167</v>
      </c>
      <c r="O12" s="566">
        <v>60.075922037442034</v>
      </c>
      <c r="P12" s="566">
        <v>28.685466647152573</v>
      </c>
      <c r="Q12" s="566">
        <v>6.0970166497864344</v>
      </c>
      <c r="R12" s="566">
        <v>94.243779585258523</v>
      </c>
      <c r="S12" s="566">
        <v>129.02626288219753</v>
      </c>
      <c r="T12" s="566">
        <v>44.40841199174546</v>
      </c>
      <c r="U12" s="566">
        <v>8.1459472739048149</v>
      </c>
      <c r="V12" s="566">
        <v>53.115862750139698</v>
      </c>
      <c r="W12" s="566">
        <v>105.67022201578997</v>
      </c>
    </row>
    <row r="13" spans="2:23">
      <c r="B13" s="123" t="s">
        <v>40</v>
      </c>
      <c r="C13" s="139" t="s">
        <v>41</v>
      </c>
      <c r="D13" s="566">
        <v>667.33735024165765</v>
      </c>
      <c r="E13" s="566">
        <v>41.05332991930171</v>
      </c>
      <c r="F13" s="566">
        <v>97.698118108630254</v>
      </c>
      <c r="G13" s="566">
        <v>806.08879826958969</v>
      </c>
      <c r="H13" s="566">
        <v>1127.7799552092058</v>
      </c>
      <c r="I13" s="566">
        <v>60.488320471431642</v>
      </c>
      <c r="J13" s="566">
        <v>121.72709681508545</v>
      </c>
      <c r="K13" s="566">
        <v>1309.9953724957229</v>
      </c>
      <c r="L13" s="566">
        <v>800.09120665348894</v>
      </c>
      <c r="M13" s="566">
        <v>104.99981789852133</v>
      </c>
      <c r="N13" s="566">
        <v>115.53569393850339</v>
      </c>
      <c r="O13" s="566">
        <v>1020.6267184905137</v>
      </c>
      <c r="P13" s="566">
        <v>1140.7555024197613</v>
      </c>
      <c r="Q13" s="566">
        <v>126.24161392209072</v>
      </c>
      <c r="R13" s="566">
        <v>154.57963461561306</v>
      </c>
      <c r="S13" s="566">
        <v>1421.576750957465</v>
      </c>
      <c r="T13" s="566">
        <v>1154.2933614278672</v>
      </c>
      <c r="U13" s="566">
        <v>169.98991144394478</v>
      </c>
      <c r="V13" s="566">
        <v>150.16598046183469</v>
      </c>
      <c r="W13" s="566">
        <v>1474.4492533336465</v>
      </c>
    </row>
    <row r="14" spans="2:23">
      <c r="B14" s="371"/>
      <c r="C14" s="133" t="s">
        <v>716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</row>
    <row r="15" spans="2:23">
      <c r="B15" s="123" t="s">
        <v>43</v>
      </c>
      <c r="C15" s="139" t="s">
        <v>44</v>
      </c>
      <c r="D15" s="566">
        <v>4062.3267542301892</v>
      </c>
      <c r="E15" s="566">
        <v>162.5493401900307</v>
      </c>
      <c r="F15" s="566">
        <v>725.35842361768096</v>
      </c>
      <c r="G15" s="566">
        <v>4950.2345180379007</v>
      </c>
      <c r="H15" s="566">
        <v>4580.7419880618236</v>
      </c>
      <c r="I15" s="566">
        <v>174.23411922607477</v>
      </c>
      <c r="J15" s="566">
        <v>695.98188915545279</v>
      </c>
      <c r="K15" s="566">
        <v>5450.9579964433506</v>
      </c>
      <c r="L15" s="566">
        <v>3958.3305710622312</v>
      </c>
      <c r="M15" s="566">
        <v>174.84433680971929</v>
      </c>
      <c r="N15" s="566">
        <v>647.98044481034958</v>
      </c>
      <c r="O15" s="566">
        <v>4781.1553526823</v>
      </c>
      <c r="P15" s="566">
        <v>3866.5140711058448</v>
      </c>
      <c r="Q15" s="566">
        <v>218.8737883756362</v>
      </c>
      <c r="R15" s="566">
        <v>755.20589763338239</v>
      </c>
      <c r="S15" s="566">
        <v>4840.5937571148634</v>
      </c>
      <c r="T15" s="566">
        <v>4383.075080448838</v>
      </c>
      <c r="U15" s="566">
        <v>269.8857629028775</v>
      </c>
      <c r="V15" s="566">
        <v>1835.9496681476551</v>
      </c>
      <c r="W15" s="566">
        <v>6488.9105114993699</v>
      </c>
    </row>
    <row r="16" spans="2:23">
      <c r="B16" s="123" t="s">
        <v>45</v>
      </c>
      <c r="C16" s="139" t="s">
        <v>46</v>
      </c>
      <c r="D16" s="566">
        <v>600.91956316395977</v>
      </c>
      <c r="E16" s="566">
        <v>14.165037637294908</v>
      </c>
      <c r="F16" s="566">
        <v>92.457358921736201</v>
      </c>
      <c r="G16" s="566">
        <v>707.54195972299078</v>
      </c>
      <c r="H16" s="566">
        <v>664.42701202471869</v>
      </c>
      <c r="I16" s="566">
        <v>16.7573998339609</v>
      </c>
      <c r="J16" s="566">
        <v>88.491228306561908</v>
      </c>
      <c r="K16" s="566">
        <v>769.67564016524148</v>
      </c>
      <c r="L16" s="566">
        <v>637.72919370278407</v>
      </c>
      <c r="M16" s="566">
        <v>19.920355358559483</v>
      </c>
      <c r="N16" s="566">
        <v>71.655825330633434</v>
      </c>
      <c r="O16" s="566">
        <v>729.30537439197701</v>
      </c>
      <c r="P16" s="566">
        <v>739.69704593939377</v>
      </c>
      <c r="Q16" s="566">
        <v>38.230692455956081</v>
      </c>
      <c r="R16" s="566">
        <v>122.13409332512499</v>
      </c>
      <c r="S16" s="566">
        <v>900.06183172047486</v>
      </c>
      <c r="T16" s="566">
        <v>838.02561792104007</v>
      </c>
      <c r="U16" s="566">
        <v>50.309387511947747</v>
      </c>
      <c r="V16" s="566">
        <v>131.68652709094511</v>
      </c>
      <c r="W16" s="566">
        <v>1020.0215325239329</v>
      </c>
    </row>
    <row r="17" spans="2:23">
      <c r="B17" s="123" t="s">
        <v>47</v>
      </c>
      <c r="C17" s="139" t="s">
        <v>48</v>
      </c>
      <c r="D17" s="566">
        <v>261.20503163640728</v>
      </c>
      <c r="E17" s="566">
        <v>17.838175975984853</v>
      </c>
      <c r="F17" s="566">
        <v>35.812769422763679</v>
      </c>
      <c r="G17" s="566">
        <v>314.85597703515583</v>
      </c>
      <c r="H17" s="566">
        <v>330.80761394034437</v>
      </c>
      <c r="I17" s="566">
        <v>20.651832827410097</v>
      </c>
      <c r="J17" s="566">
        <v>38.263605732261333</v>
      </c>
      <c r="K17" s="566">
        <v>389.7230525000158</v>
      </c>
      <c r="L17" s="566">
        <v>189.02876305481033</v>
      </c>
      <c r="M17" s="566">
        <v>17.540094755184747</v>
      </c>
      <c r="N17" s="566">
        <v>32.607934480589478</v>
      </c>
      <c r="O17" s="566">
        <v>239.17679229058456</v>
      </c>
      <c r="P17" s="566">
        <v>214.64906384387473</v>
      </c>
      <c r="Q17" s="566">
        <v>24.233868130075063</v>
      </c>
      <c r="R17" s="566">
        <v>48.241775707827337</v>
      </c>
      <c r="S17" s="566">
        <v>287.12470768177712</v>
      </c>
      <c r="T17" s="566">
        <v>337.17043953702841</v>
      </c>
      <c r="U17" s="566">
        <v>52.292145413786734</v>
      </c>
      <c r="V17" s="566">
        <v>74.203532724890024</v>
      </c>
      <c r="W17" s="566">
        <v>463.66611767570515</v>
      </c>
    </row>
    <row r="18" spans="2:23">
      <c r="B18" s="123" t="s">
        <v>49</v>
      </c>
      <c r="C18" s="139" t="s">
        <v>50</v>
      </c>
      <c r="D18" s="566">
        <v>1552.3250322200768</v>
      </c>
      <c r="E18" s="566">
        <v>7.1088635982770398</v>
      </c>
      <c r="F18" s="566">
        <v>20.276541675163919</v>
      </c>
      <c r="G18" s="566">
        <v>1579.7104374935179</v>
      </c>
      <c r="H18" s="566">
        <v>1644.7371548481926</v>
      </c>
      <c r="I18" s="566">
        <v>10.950551282012444</v>
      </c>
      <c r="J18" s="566">
        <v>22.630338898665855</v>
      </c>
      <c r="K18" s="566">
        <v>1678.318045028871</v>
      </c>
      <c r="L18" s="566">
        <v>2102.8586772022109</v>
      </c>
      <c r="M18" s="566">
        <v>13.154466535159042</v>
      </c>
      <c r="N18" s="566">
        <v>34.693643801912081</v>
      </c>
      <c r="O18" s="566">
        <v>2150.7067875392818</v>
      </c>
      <c r="P18" s="566">
        <v>2738.5515402159103</v>
      </c>
      <c r="Q18" s="566">
        <v>20.142750179599417</v>
      </c>
      <c r="R18" s="566">
        <v>51.449487638180074</v>
      </c>
      <c r="S18" s="566">
        <v>2810.1437780336896</v>
      </c>
      <c r="T18" s="566">
        <v>3273.4520562422176</v>
      </c>
      <c r="U18" s="566">
        <v>26.078352868245258</v>
      </c>
      <c r="V18" s="566">
        <v>48.094903804313347</v>
      </c>
      <c r="W18" s="566">
        <v>3347.6253129147763</v>
      </c>
    </row>
    <row r="19" spans="2:23">
      <c r="B19" s="123" t="s">
        <v>51</v>
      </c>
      <c r="C19" s="139" t="s">
        <v>54</v>
      </c>
      <c r="D19" s="566">
        <v>276.59736576669991</v>
      </c>
      <c r="E19" s="566">
        <v>5.849420612110122</v>
      </c>
      <c r="F19" s="566">
        <v>89.378216814104206</v>
      </c>
      <c r="G19" s="566">
        <v>371.82500319291421</v>
      </c>
      <c r="H19" s="566">
        <v>318.78022083747567</v>
      </c>
      <c r="I19" s="566">
        <v>8.899166524027855</v>
      </c>
      <c r="J19" s="566">
        <v>100.67806776171146</v>
      </c>
      <c r="K19" s="566">
        <v>428.357455123215</v>
      </c>
      <c r="L19" s="566">
        <v>117.54377458012868</v>
      </c>
      <c r="M19" s="566">
        <v>8.695666530595787</v>
      </c>
      <c r="N19" s="566">
        <v>105.32200214281433</v>
      </c>
      <c r="O19" s="566">
        <v>231.56144325353881</v>
      </c>
      <c r="P19" s="566">
        <v>168.98681665189991</v>
      </c>
      <c r="Q19" s="566">
        <v>11.742719594686552</v>
      </c>
      <c r="R19" s="566">
        <v>221.04415331896621</v>
      </c>
      <c r="S19" s="566">
        <v>401.77368956555267</v>
      </c>
      <c r="T19" s="566">
        <v>152.80852986599407</v>
      </c>
      <c r="U19" s="566">
        <v>25.476590352484134</v>
      </c>
      <c r="V19" s="566">
        <v>216.73811622961307</v>
      </c>
      <c r="W19" s="566">
        <v>395.02323644809127</v>
      </c>
    </row>
    <row r="20" spans="2:23">
      <c r="B20" s="123" t="s">
        <v>53</v>
      </c>
      <c r="C20" s="139" t="s">
        <v>52</v>
      </c>
      <c r="D20" s="566">
        <v>2895.4048838788276</v>
      </c>
      <c r="E20" s="566">
        <v>81.741434244482804</v>
      </c>
      <c r="F20" s="566">
        <v>34.425894623473326</v>
      </c>
      <c r="G20" s="566">
        <v>3011.5722127467834</v>
      </c>
      <c r="H20" s="566">
        <v>3090.4707377834502</v>
      </c>
      <c r="I20" s="566">
        <v>126.02698691587935</v>
      </c>
      <c r="J20" s="566">
        <v>31.456197705402808</v>
      </c>
      <c r="K20" s="566">
        <v>3247.9539224047321</v>
      </c>
      <c r="L20" s="566">
        <v>3579.685391349416</v>
      </c>
      <c r="M20" s="566">
        <v>64.535528365340809</v>
      </c>
      <c r="N20" s="566">
        <v>55.164769281572873</v>
      </c>
      <c r="O20" s="566">
        <v>3699.3856889963295</v>
      </c>
      <c r="P20" s="566">
        <v>4523.5360088916232</v>
      </c>
      <c r="Q20" s="566">
        <v>133.7610842037023</v>
      </c>
      <c r="R20" s="566">
        <v>49.202159437199022</v>
      </c>
      <c r="S20" s="566">
        <v>4706.4992525325242</v>
      </c>
      <c r="T20" s="566">
        <v>6147.9427288194729</v>
      </c>
      <c r="U20" s="566">
        <v>165.5903325571424</v>
      </c>
      <c r="V20" s="566">
        <v>76.547028523192537</v>
      </c>
      <c r="W20" s="566">
        <v>6390.0800898998077</v>
      </c>
    </row>
    <row r="21" spans="2:23">
      <c r="B21" s="123" t="s">
        <v>55</v>
      </c>
      <c r="C21" s="139" t="s">
        <v>56</v>
      </c>
      <c r="D21" s="566">
        <v>750.10564817149782</v>
      </c>
      <c r="E21" s="566">
        <v>56.941778483477734</v>
      </c>
      <c r="F21" s="566">
        <v>237.395107557909</v>
      </c>
      <c r="G21" s="566">
        <v>1044.4425342128845</v>
      </c>
      <c r="H21" s="566">
        <v>702.39267852264925</v>
      </c>
      <c r="I21" s="566">
        <v>76.006840510168658</v>
      </c>
      <c r="J21" s="566">
        <v>304.63344081540703</v>
      </c>
      <c r="K21" s="566">
        <v>1083.0329598482249</v>
      </c>
      <c r="L21" s="566">
        <v>822.92816103655969</v>
      </c>
      <c r="M21" s="566">
        <v>83.938725029973909</v>
      </c>
      <c r="N21" s="566">
        <v>481.96545736155599</v>
      </c>
      <c r="O21" s="566">
        <v>1388.8323434280896</v>
      </c>
      <c r="P21" s="566">
        <v>1048.5985720211861</v>
      </c>
      <c r="Q21" s="566">
        <v>116.62238048219724</v>
      </c>
      <c r="R21" s="566">
        <v>697.18044353623759</v>
      </c>
      <c r="S21" s="566">
        <v>1862.401396039621</v>
      </c>
      <c r="T21" s="566">
        <v>991.10046173660226</v>
      </c>
      <c r="U21" s="566">
        <v>141.72663002074091</v>
      </c>
      <c r="V21" s="566">
        <v>1127.0191859291663</v>
      </c>
      <c r="W21" s="566">
        <v>2259.8462776865094</v>
      </c>
    </row>
    <row r="22" spans="2:23">
      <c r="B22" s="123" t="s">
        <v>57</v>
      </c>
      <c r="C22" s="139" t="s">
        <v>58</v>
      </c>
      <c r="D22" s="566">
        <v>1723.3213549933932</v>
      </c>
      <c r="E22" s="566">
        <v>40.296784674213932</v>
      </c>
      <c r="F22" s="566">
        <v>269.50387681290687</v>
      </c>
      <c r="G22" s="566">
        <v>2033.122016480514</v>
      </c>
      <c r="H22" s="566">
        <v>1560.2563054159291</v>
      </c>
      <c r="I22" s="566">
        <v>48.264175944580529</v>
      </c>
      <c r="J22" s="566">
        <v>289.56488627049106</v>
      </c>
      <c r="K22" s="566">
        <v>1898.0853676310007</v>
      </c>
      <c r="L22" s="566">
        <v>1782.3030364937763</v>
      </c>
      <c r="M22" s="566">
        <v>50.935320943648001</v>
      </c>
      <c r="N22" s="566">
        <v>344.88794931908609</v>
      </c>
      <c r="O22" s="566">
        <v>2178.1263067565105</v>
      </c>
      <c r="P22" s="566">
        <v>2125.9806986016692</v>
      </c>
      <c r="Q22" s="566">
        <v>60.683632054072461</v>
      </c>
      <c r="R22" s="566">
        <v>423.43006878151118</v>
      </c>
      <c r="S22" s="566">
        <v>2610.0943994372528</v>
      </c>
      <c r="T22" s="566">
        <v>2803.6993801025378</v>
      </c>
      <c r="U22" s="566">
        <v>80.688909933759021</v>
      </c>
      <c r="V22" s="566">
        <v>479.49215846306129</v>
      </c>
      <c r="W22" s="566">
        <v>3363.880448499358</v>
      </c>
    </row>
    <row r="23" spans="2:23">
      <c r="B23" s="123" t="s">
        <v>59</v>
      </c>
      <c r="C23" s="139" t="s">
        <v>60</v>
      </c>
      <c r="D23" s="566">
        <v>1645.0953401687191</v>
      </c>
      <c r="E23" s="566">
        <v>4.2246813691936529</v>
      </c>
      <c r="F23" s="566">
        <v>851.5</v>
      </c>
      <c r="G23" s="566">
        <v>2500.8200215379129</v>
      </c>
      <c r="H23" s="566">
        <v>1770.4</v>
      </c>
      <c r="I23" s="566">
        <v>6.1202613190282236</v>
      </c>
      <c r="J23" s="566">
        <v>848.15807335869954</v>
      </c>
      <c r="K23" s="566">
        <v>2624.6783346777279</v>
      </c>
      <c r="L23" s="566">
        <v>2741.8393720836643</v>
      </c>
      <c r="M23" s="566">
        <v>4.8965313975807065</v>
      </c>
      <c r="N23" s="566">
        <v>1192.4980253295339</v>
      </c>
      <c r="O23" s="566">
        <v>3939.2339288107792</v>
      </c>
      <c r="P23" s="566">
        <v>3767.6886011498359</v>
      </c>
      <c r="Q23" s="566">
        <v>6.1254922556987017</v>
      </c>
      <c r="R23" s="566">
        <v>1238.39779609677</v>
      </c>
      <c r="S23" s="566">
        <v>5012.211889502305</v>
      </c>
      <c r="T23" s="566">
        <v>4586.8103199617872</v>
      </c>
      <c r="U23" s="566">
        <v>13.587142491771877</v>
      </c>
      <c r="V23" s="566">
        <v>1635.2379183379701</v>
      </c>
      <c r="W23" s="566">
        <v>6235.6353807915293</v>
      </c>
    </row>
    <row r="24" spans="2:23">
      <c r="B24" s="123" t="s">
        <v>61</v>
      </c>
      <c r="C24" s="139" t="s">
        <v>62</v>
      </c>
      <c r="D24" s="566">
        <v>107.59657913486411</v>
      </c>
      <c r="E24" s="566">
        <v>17.210079963221119</v>
      </c>
      <c r="F24" s="566">
        <v>982.56386457323924</v>
      </c>
      <c r="G24" s="566">
        <v>1107.3705236713245</v>
      </c>
      <c r="H24" s="566">
        <v>129.34299795149479</v>
      </c>
      <c r="I24" s="566">
        <v>13.913408762084355</v>
      </c>
      <c r="J24" s="566">
        <v>873.3823024256111</v>
      </c>
      <c r="K24" s="566">
        <v>1016.6387091391903</v>
      </c>
      <c r="L24" s="566">
        <v>203.02280166106144</v>
      </c>
      <c r="M24" s="566">
        <v>14.051166624117098</v>
      </c>
      <c r="N24" s="566">
        <v>1639.4634480092307</v>
      </c>
      <c r="O24" s="566">
        <v>1856.5374162944092</v>
      </c>
      <c r="P24" s="566">
        <v>232.79080697252459</v>
      </c>
      <c r="Q24" s="566">
        <v>20.783191873499831</v>
      </c>
      <c r="R24" s="566">
        <v>1256.8409527109286</v>
      </c>
      <c r="S24" s="566">
        <v>1510.4149515569529</v>
      </c>
      <c r="T24" s="566">
        <v>188.88167678342094</v>
      </c>
      <c r="U24" s="566">
        <v>35.797174529467597</v>
      </c>
      <c r="V24" s="566">
        <v>1779.6598127017082</v>
      </c>
      <c r="W24" s="566">
        <v>2004.3386640145968</v>
      </c>
    </row>
    <row r="25" spans="2:23">
      <c r="B25" s="123" t="s">
        <v>63</v>
      </c>
      <c r="C25" s="139" t="s">
        <v>64</v>
      </c>
      <c r="D25" s="566">
        <v>53.8</v>
      </c>
      <c r="E25" s="566">
        <v>7.6496913337893311</v>
      </c>
      <c r="F25" s="566">
        <v>84.336860211703495</v>
      </c>
      <c r="G25" s="566">
        <v>145.78655154549284</v>
      </c>
      <c r="H25" s="566">
        <v>66.408812080191609</v>
      </c>
      <c r="I25" s="566">
        <v>11.849570884668356</v>
      </c>
      <c r="J25" s="566">
        <v>101.79085184934672</v>
      </c>
      <c r="K25" s="566">
        <v>180.04923481420667</v>
      </c>
      <c r="L25" s="566">
        <v>112.73273849688965</v>
      </c>
      <c r="M25" s="566">
        <v>20.717653238393407</v>
      </c>
      <c r="N25" s="566">
        <v>127.21039827482588</v>
      </c>
      <c r="O25" s="566">
        <v>260.66079001010894</v>
      </c>
      <c r="P25" s="566">
        <v>140.83179003522571</v>
      </c>
      <c r="Q25" s="566">
        <v>29.122232418733109</v>
      </c>
      <c r="R25" s="566">
        <v>202.28815654171694</v>
      </c>
      <c r="S25" s="566">
        <v>372.24217899567577</v>
      </c>
      <c r="T25" s="566">
        <v>214.60340010982466</v>
      </c>
      <c r="U25" s="566">
        <v>37.056970244581208</v>
      </c>
      <c r="V25" s="566">
        <v>233.02762908633008</v>
      </c>
      <c r="W25" s="566">
        <v>484.68799944073595</v>
      </c>
    </row>
    <row r="26" spans="2:23">
      <c r="B26" s="123" t="s">
        <v>65</v>
      </c>
      <c r="C26" s="139" t="s">
        <v>66</v>
      </c>
      <c r="D26" s="566">
        <v>46.613861402579424</v>
      </c>
      <c r="E26" s="566">
        <v>7.5275616884813932</v>
      </c>
      <c r="F26" s="566">
        <v>31.220412769842923</v>
      </c>
      <c r="G26" s="566">
        <v>85.361835860903767</v>
      </c>
      <c r="H26" s="566">
        <v>82.215513564824576</v>
      </c>
      <c r="I26" s="566">
        <v>10.749974933091485</v>
      </c>
      <c r="J26" s="566">
        <v>38.941265554083969</v>
      </c>
      <c r="K26" s="566">
        <v>131.90675405200003</v>
      </c>
      <c r="L26" s="566">
        <v>50.375633531263659</v>
      </c>
      <c r="M26" s="566">
        <v>8.6254392653759968</v>
      </c>
      <c r="N26" s="566">
        <v>14.330594760598718</v>
      </c>
      <c r="O26" s="566">
        <v>73.331667557238376</v>
      </c>
      <c r="P26" s="566">
        <v>132.03818143300273</v>
      </c>
      <c r="Q26" s="566">
        <v>12.517309545923634</v>
      </c>
      <c r="R26" s="566">
        <v>20.42353618047234</v>
      </c>
      <c r="S26" s="566">
        <v>164.9790271593987</v>
      </c>
      <c r="T26" s="566">
        <v>306.20115908044477</v>
      </c>
      <c r="U26" s="566">
        <v>21.356529079765405</v>
      </c>
      <c r="V26" s="566">
        <v>52.789120889334228</v>
      </c>
      <c r="W26" s="566">
        <v>380.34680904954439</v>
      </c>
    </row>
    <row r="27" spans="2:23">
      <c r="B27" s="123" t="s">
        <v>67</v>
      </c>
      <c r="C27" s="139" t="s">
        <v>68</v>
      </c>
      <c r="D27" s="566">
        <v>771.02619677762095</v>
      </c>
      <c r="E27" s="566">
        <v>111.15469547464301</v>
      </c>
      <c r="F27" s="566">
        <v>310.86963360965501</v>
      </c>
      <c r="G27" s="566">
        <v>1193.0505258619189</v>
      </c>
      <c r="H27" s="566">
        <v>1032.5218016177121</v>
      </c>
      <c r="I27" s="566">
        <v>144.75640624356038</v>
      </c>
      <c r="J27" s="566">
        <v>319.2</v>
      </c>
      <c r="K27" s="566">
        <v>1496.4782078612725</v>
      </c>
      <c r="L27" s="566">
        <v>1164.3968707803294</v>
      </c>
      <c r="M27" s="566">
        <v>168.79940375273731</v>
      </c>
      <c r="N27" s="566">
        <v>445.31749923893398</v>
      </c>
      <c r="O27" s="566">
        <v>1778.5137737720008</v>
      </c>
      <c r="P27" s="566">
        <v>1471.1814384763582</v>
      </c>
      <c r="Q27" s="566">
        <v>392.19750922040146</v>
      </c>
      <c r="R27" s="566">
        <v>544.62102442356002</v>
      </c>
      <c r="S27" s="566">
        <v>2407.9999721203194</v>
      </c>
      <c r="T27" s="566">
        <v>1531.5657219737845</v>
      </c>
      <c r="U27" s="566">
        <v>555.25741769044646</v>
      </c>
      <c r="V27" s="566">
        <v>635.79592829866328</v>
      </c>
      <c r="W27" s="566">
        <v>2722.6190679628944</v>
      </c>
    </row>
    <row r="28" spans="2:23">
      <c r="B28" s="123" t="s">
        <v>69</v>
      </c>
      <c r="C28" s="139" t="s">
        <v>70</v>
      </c>
      <c r="D28" s="566">
        <v>14.26527539072891</v>
      </c>
      <c r="E28" s="566">
        <v>0.29762919865701715</v>
      </c>
      <c r="F28" s="566">
        <v>12.635170488776591</v>
      </c>
      <c r="G28" s="566">
        <v>27.198075078162521</v>
      </c>
      <c r="H28" s="566">
        <v>17.351535639675692</v>
      </c>
      <c r="I28" s="566">
        <v>0.39525548379054676</v>
      </c>
      <c r="J28" s="566">
        <v>14.623429387683089</v>
      </c>
      <c r="K28" s="566">
        <v>32.370220511149327</v>
      </c>
      <c r="L28" s="566">
        <v>19.743605830265594</v>
      </c>
      <c r="M28" s="566">
        <v>0.52368375592828231</v>
      </c>
      <c r="N28" s="566">
        <v>20.648915400558259</v>
      </c>
      <c r="O28" s="566">
        <v>40.916204986752135</v>
      </c>
      <c r="P28" s="566">
        <v>63.458136747973349</v>
      </c>
      <c r="Q28" s="566">
        <v>0.42683977557433073</v>
      </c>
      <c r="R28" s="566">
        <v>18.658006193182231</v>
      </c>
      <c r="S28" s="566">
        <v>82.542982716729909</v>
      </c>
      <c r="T28" s="566">
        <v>61.212950395869733</v>
      </c>
      <c r="U28" s="566">
        <v>0.21579821689451895</v>
      </c>
      <c r="V28" s="566">
        <v>20.404956942417389</v>
      </c>
      <c r="W28" s="566">
        <v>81.833705555181638</v>
      </c>
    </row>
    <row r="29" spans="2:23">
      <c r="B29" s="123" t="s">
        <v>71</v>
      </c>
      <c r="C29" s="139" t="s">
        <v>72</v>
      </c>
      <c r="D29" s="566">
        <v>0.22599826267355158</v>
      </c>
      <c r="E29" s="566">
        <v>0.10480781551643019</v>
      </c>
      <c r="F29" s="566">
        <v>1.313508040451954E-2</v>
      </c>
      <c r="G29" s="566">
        <v>0.34394115859450131</v>
      </c>
      <c r="H29" s="566">
        <v>0.24714992872256003</v>
      </c>
      <c r="I29" s="566">
        <v>8.2014896011518928E-2</v>
      </c>
      <c r="J29" s="566">
        <v>1.3285411103899835E-2</v>
      </c>
      <c r="K29" s="566">
        <v>0.34245023583797879</v>
      </c>
      <c r="L29" s="566">
        <v>0.18563098871621003</v>
      </c>
      <c r="M29" s="566">
        <v>3.7170521207174033E-2</v>
      </c>
      <c r="N29" s="566">
        <v>2.7708963726972391E-3</v>
      </c>
      <c r="O29" s="566">
        <v>0.2255724062960813</v>
      </c>
      <c r="P29" s="566">
        <v>0.23313690952223606</v>
      </c>
      <c r="Q29" s="566">
        <v>6.2726224261271488E-2</v>
      </c>
      <c r="R29" s="566">
        <v>1.1049501600944847E-3</v>
      </c>
      <c r="S29" s="566">
        <v>0.29696808394360202</v>
      </c>
      <c r="T29" s="566">
        <v>9.2969771104039325E-2</v>
      </c>
      <c r="U29" s="566">
        <v>7.4501990683146821E-2</v>
      </c>
      <c r="V29" s="566">
        <v>2.2187069850087313E-2</v>
      </c>
      <c r="W29" s="566">
        <v>0.18965883163727346</v>
      </c>
    </row>
    <row r="30" spans="2:23">
      <c r="B30" s="83"/>
      <c r="C30" s="139" t="s">
        <v>73</v>
      </c>
      <c r="D30" s="566">
        <v>0.43099755656784688</v>
      </c>
      <c r="E30" s="566">
        <v>5.4865103553784706</v>
      </c>
      <c r="F30" s="566">
        <v>108.26014390147822</v>
      </c>
      <c r="G30" s="566">
        <v>114.17765181342453</v>
      </c>
      <c r="H30" s="566">
        <v>0.75694321454521907</v>
      </c>
      <c r="I30" s="566">
        <v>7.5434188385444045</v>
      </c>
      <c r="J30" s="566">
        <v>128.7986242657403</v>
      </c>
      <c r="K30" s="566">
        <v>137.09898631882993</v>
      </c>
      <c r="L30" s="566">
        <v>3.5948412445923186</v>
      </c>
      <c r="M30" s="566">
        <v>13.225658670151148</v>
      </c>
      <c r="N30" s="566">
        <v>242.66751710617024</v>
      </c>
      <c r="O30" s="566">
        <v>259.48801702091373</v>
      </c>
      <c r="P30" s="566">
        <v>4.0455172009640803</v>
      </c>
      <c r="Q30" s="566">
        <v>15.768912075493791</v>
      </c>
      <c r="R30" s="566">
        <v>392.55775714451897</v>
      </c>
      <c r="S30" s="566">
        <v>412.37218642097685</v>
      </c>
      <c r="T30" s="566">
        <v>4.0557370616618025</v>
      </c>
      <c r="U30" s="566">
        <v>17.02748612789507</v>
      </c>
      <c r="V30" s="566">
        <v>366.91984305751197</v>
      </c>
      <c r="W30" s="566">
        <v>388.00306624706883</v>
      </c>
    </row>
    <row r="31" spans="2:23">
      <c r="B31" s="127"/>
      <c r="C31" s="118"/>
      <c r="D31" s="567">
        <v>35248.175524406637</v>
      </c>
      <c r="E31" s="567">
        <v>687.15713966165777</v>
      </c>
      <c r="F31" s="567">
        <v>6595.6022883913047</v>
      </c>
      <c r="G31" s="567">
        <v>42530.934952459589</v>
      </c>
      <c r="H31" s="567">
        <v>40122.04488523661</v>
      </c>
      <c r="I31" s="567">
        <v>839.48303080916196</v>
      </c>
      <c r="J31" s="567">
        <v>6721.6763869317365</v>
      </c>
      <c r="K31" s="567">
        <v>47683.204302977501</v>
      </c>
      <c r="L31" s="567">
        <v>44870.094411232778</v>
      </c>
      <c r="M31" s="567">
        <v>903.10668165058257</v>
      </c>
      <c r="N31" s="567">
        <v>7762.6306422986845</v>
      </c>
      <c r="O31" s="567">
        <v>53535.83173518203</v>
      </c>
      <c r="P31" s="567">
        <v>61957.354882068932</v>
      </c>
      <c r="Q31" s="567">
        <v>1528.4547078657238</v>
      </c>
      <c r="R31" s="567">
        <v>13393.925617035857</v>
      </c>
      <c r="S31" s="567">
        <v>76879.735206970523</v>
      </c>
      <c r="T31" s="567">
        <v>67249.008132188465</v>
      </c>
      <c r="U31" s="567">
        <v>2154.7934558349666</v>
      </c>
      <c r="V31" s="567">
        <v>14618.250154455822</v>
      </c>
      <c r="W31" s="567">
        <v>84022.051742479234</v>
      </c>
    </row>
    <row r="34" spans="3:3">
      <c r="C34" s="445" t="s">
        <v>404</v>
      </c>
    </row>
  </sheetData>
  <mergeCells count="6">
    <mergeCell ref="T4:W4"/>
    <mergeCell ref="B4:B6"/>
    <mergeCell ref="D4:G4"/>
    <mergeCell ref="H4:K4"/>
    <mergeCell ref="L4:O4"/>
    <mergeCell ref="P4:S4"/>
  </mergeCells>
  <hyperlinks>
    <hyperlink ref="C34" location="Contents!A1" display="BACK TO CONTENT" xr:uid="{8FA6006C-5D5F-4221-8E5E-C86BB98E8FA6}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1B3FA-4391-4D00-9C2B-EBA278498416}">
  <sheetPr>
    <tabColor rgb="FFC00000"/>
  </sheetPr>
  <dimension ref="B2:P24"/>
  <sheetViews>
    <sheetView showGridLines="0" workbookViewId="0">
      <selection activeCell="D24" sqref="D24"/>
    </sheetView>
  </sheetViews>
  <sheetFormatPr defaultRowHeight="14.4"/>
  <cols>
    <col min="15" max="15" width="12.44140625" bestFit="1" customWidth="1"/>
  </cols>
  <sheetData>
    <row r="2" spans="2:16">
      <c r="B2" s="197"/>
    </row>
    <row r="4" spans="2:16">
      <c r="B4" s="198" t="s">
        <v>478</v>
      </c>
    </row>
    <row r="5" spans="2:16">
      <c r="N5" s="148" t="s">
        <v>76</v>
      </c>
      <c r="O5" s="164">
        <v>2022</v>
      </c>
      <c r="P5" s="196" t="s">
        <v>477</v>
      </c>
    </row>
    <row r="6" spans="2:16">
      <c r="N6" s="149" t="s">
        <v>6</v>
      </c>
      <c r="O6" s="130">
        <v>1201901</v>
      </c>
      <c r="P6" s="172">
        <v>0.38352255231349841</v>
      </c>
    </row>
    <row r="7" spans="2:16">
      <c r="N7" s="149" t="s">
        <v>7</v>
      </c>
      <c r="O7" s="130">
        <v>1931946</v>
      </c>
      <c r="P7" s="172">
        <v>0.61647744768650159</v>
      </c>
    </row>
    <row r="8" spans="2:16">
      <c r="N8" s="148" t="s">
        <v>1</v>
      </c>
      <c r="O8" s="163">
        <v>3133847</v>
      </c>
      <c r="P8" s="172">
        <v>1</v>
      </c>
    </row>
    <row r="20" spans="4:11">
      <c r="K20" s="12"/>
    </row>
    <row r="24" spans="4:11">
      <c r="D24" s="12" t="s">
        <v>403</v>
      </c>
    </row>
  </sheetData>
  <hyperlinks>
    <hyperlink ref="D24" location="Contents!A1" display="BACK TO CONTENTS" xr:uid="{7130E57F-6728-4368-9400-9F5BCD6BE16C}"/>
  </hyperlinks>
  <pageMargins left="0.7" right="0.7" top="0.75" bottom="0.75" header="0.3" footer="0.3"/>
  <pageSetup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04452-7295-48D8-8DDC-4E80C06F9AE3}">
  <sheetPr>
    <tabColor rgb="FFC00000"/>
  </sheetPr>
  <dimension ref="B3:U27"/>
  <sheetViews>
    <sheetView showGridLines="0" workbookViewId="0">
      <selection activeCell="B3" sqref="B3"/>
    </sheetView>
  </sheetViews>
  <sheetFormatPr defaultRowHeight="14.4"/>
  <cols>
    <col min="17" max="17" width="5.44140625" bestFit="1" customWidth="1"/>
    <col min="18" max="18" width="13.33203125" bestFit="1" customWidth="1"/>
    <col min="19" max="19" width="14.88671875" bestFit="1" customWidth="1"/>
    <col min="20" max="20" width="12.6640625" bestFit="1" customWidth="1"/>
    <col min="21" max="21" width="20.33203125" bestFit="1" customWidth="1"/>
  </cols>
  <sheetData>
    <row r="3" spans="2:21">
      <c r="B3" s="1" t="s">
        <v>415</v>
      </c>
    </row>
    <row r="4" spans="2:21">
      <c r="B4" s="1" t="s">
        <v>415</v>
      </c>
    </row>
    <row r="7" spans="2:21">
      <c r="Q7" s="50" t="s">
        <v>112</v>
      </c>
      <c r="R7" s="50" t="s">
        <v>125</v>
      </c>
      <c r="S7" s="50" t="s">
        <v>126</v>
      </c>
      <c r="T7" s="50" t="s">
        <v>127</v>
      </c>
      <c r="U7" s="50" t="s">
        <v>128</v>
      </c>
    </row>
    <row r="8" spans="2:21" ht="15" thickBot="1">
      <c r="Q8" s="41">
        <v>2018</v>
      </c>
      <c r="R8" s="44">
        <v>0.41899999999999998</v>
      </c>
      <c r="S8" s="44">
        <v>0.433</v>
      </c>
      <c r="T8" s="44">
        <v>6.6000000000000003E-2</v>
      </c>
      <c r="U8" s="44">
        <v>8.2000000000000003E-2</v>
      </c>
    </row>
    <row r="9" spans="2:21" ht="15" thickBot="1">
      <c r="Q9" s="41">
        <v>2019</v>
      </c>
      <c r="R9" s="44">
        <v>0.45400000000000001</v>
      </c>
      <c r="S9" s="44">
        <v>0.39300000000000002</v>
      </c>
      <c r="T9" s="44">
        <v>7.3999999999999996E-2</v>
      </c>
      <c r="U9" s="44">
        <v>7.9000000000000001E-2</v>
      </c>
    </row>
    <row r="10" spans="2:21" ht="15" thickBot="1">
      <c r="Q10" s="41">
        <v>2020</v>
      </c>
      <c r="R10" s="44">
        <v>0.50900000000000001</v>
      </c>
      <c r="S10" s="44">
        <v>0.33500000000000002</v>
      </c>
      <c r="T10" s="44">
        <v>6.3E-2</v>
      </c>
      <c r="U10" s="44">
        <v>9.2999999999999999E-2</v>
      </c>
    </row>
    <row r="11" spans="2:21" ht="15" thickBot="1">
      <c r="Q11" s="41">
        <v>2021</v>
      </c>
      <c r="R11" s="44">
        <v>0.50800000000000001</v>
      </c>
      <c r="S11" s="44">
        <v>0.27900000000000003</v>
      </c>
      <c r="T11" s="44">
        <v>6.4000000000000001E-2</v>
      </c>
      <c r="U11" s="44">
        <v>0.14899999999999999</v>
      </c>
    </row>
    <row r="12" spans="2:21" ht="15" thickBot="1">
      <c r="Q12" s="41">
        <v>2022</v>
      </c>
      <c r="R12" s="44">
        <v>0.53269999999999995</v>
      </c>
      <c r="S12" s="44">
        <v>0.28810000000000002</v>
      </c>
      <c r="T12" s="44">
        <v>6.3100000000000003E-2</v>
      </c>
      <c r="U12" s="44">
        <v>0.11613992026798863</v>
      </c>
    </row>
    <row r="27" spans="4:4">
      <c r="D27" s="12" t="s">
        <v>403</v>
      </c>
    </row>
  </sheetData>
  <hyperlinks>
    <hyperlink ref="D27" location="Contents!A1" display="BACK TO CONTENTS" xr:uid="{375E86AC-8753-4AF3-9E02-34506A4DA255}"/>
  </hyperlinks>
  <pageMargins left="0.7" right="0.7" top="0.75" bottom="0.75" header="0.3" footer="0.3"/>
  <pageSetup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E8008-F86C-46F2-8147-934D7A740480}">
  <sheetPr>
    <tabColor rgb="FFC00000"/>
  </sheetPr>
  <dimension ref="B3:R31"/>
  <sheetViews>
    <sheetView showGridLines="0" topLeftCell="B1" workbookViewId="0">
      <selection activeCell="D31" sqref="D31"/>
    </sheetView>
  </sheetViews>
  <sheetFormatPr defaultRowHeight="14.4"/>
  <cols>
    <col min="17" max="17" width="5.44140625" bestFit="1" customWidth="1"/>
    <col min="18" max="18" width="12.33203125" bestFit="1" customWidth="1"/>
  </cols>
  <sheetData>
    <row r="3" spans="2:18">
      <c r="B3" s="1" t="s">
        <v>479</v>
      </c>
    </row>
    <row r="6" spans="2:18" ht="15" thickBot="1">
      <c r="Q6" s="51" t="s">
        <v>112</v>
      </c>
      <c r="R6" s="40" t="s">
        <v>113</v>
      </c>
    </row>
    <row r="7" spans="2:18" ht="15" thickBot="1">
      <c r="Q7" s="41">
        <v>2017</v>
      </c>
      <c r="R7" s="31">
        <v>38899.300000000003</v>
      </c>
    </row>
    <row r="8" spans="2:18" ht="15" thickBot="1">
      <c r="Q8" s="41">
        <v>2018</v>
      </c>
      <c r="R8" s="31">
        <v>48176.7</v>
      </c>
    </row>
    <row r="9" spans="2:18" ht="15" thickBot="1">
      <c r="Q9" s="41">
        <v>2019</v>
      </c>
      <c r="R9" s="31">
        <v>52681.4</v>
      </c>
    </row>
    <row r="10" spans="2:18" ht="15" thickBot="1">
      <c r="Q10" s="41">
        <v>2020</v>
      </c>
      <c r="R10" s="31">
        <v>57422.6</v>
      </c>
    </row>
    <row r="11" spans="2:18" ht="15" thickBot="1">
      <c r="Q11" s="41">
        <v>2021</v>
      </c>
      <c r="R11" s="31">
        <v>83572.5</v>
      </c>
    </row>
    <row r="12" spans="2:18" ht="15" thickBot="1">
      <c r="Q12" s="41">
        <v>2022</v>
      </c>
      <c r="R12" s="31">
        <v>89937.38311631183</v>
      </c>
    </row>
    <row r="31" spans="4:4">
      <c r="D31" s="12" t="s">
        <v>403</v>
      </c>
    </row>
  </sheetData>
  <hyperlinks>
    <hyperlink ref="D31" location="Contents!A1" display="BACK TO CONTENTS" xr:uid="{B80CDDD7-D5E3-45F9-9ECB-87EEAC601A07}"/>
  </hyperlinks>
  <pageMargins left="0.7" right="0.7" top="0.75" bottom="0.75" header="0.3" footer="0.3"/>
  <pageSetup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A9B73-7498-4A49-88E2-AB21F0DFD6E6}">
  <sheetPr>
    <tabColor rgb="FFC00000"/>
  </sheetPr>
  <dimension ref="B3:U34"/>
  <sheetViews>
    <sheetView showGridLines="0" topLeftCell="A4" workbookViewId="0">
      <selection activeCell="F2" sqref="F2"/>
    </sheetView>
  </sheetViews>
  <sheetFormatPr defaultRowHeight="14.4"/>
  <cols>
    <col min="21" max="21" width="10.33203125" style="52" bestFit="1" customWidth="1"/>
  </cols>
  <sheetData>
    <row r="3" spans="2:21">
      <c r="B3" s="1" t="s">
        <v>484</v>
      </c>
    </row>
    <row r="4" spans="2:21">
      <c r="S4" s="54" t="s">
        <v>112</v>
      </c>
      <c r="T4" s="54" t="s">
        <v>147</v>
      </c>
      <c r="U4" s="55" t="s">
        <v>113</v>
      </c>
    </row>
    <row r="5" spans="2:21">
      <c r="S5" s="54">
        <v>2001</v>
      </c>
      <c r="T5" s="56">
        <v>2325.4</v>
      </c>
      <c r="U5" s="187">
        <v>2448.6</v>
      </c>
    </row>
    <row r="6" spans="2:21">
      <c r="S6" s="54">
        <v>2002</v>
      </c>
      <c r="T6" s="56">
        <v>2818.1</v>
      </c>
      <c r="U6" s="187">
        <v>2848.8</v>
      </c>
    </row>
    <row r="7" spans="2:21">
      <c r="S7" s="54">
        <v>2003</v>
      </c>
      <c r="T7" s="56">
        <v>3445.7</v>
      </c>
      <c r="U7" s="187">
        <v>3549.5</v>
      </c>
    </row>
    <row r="8" spans="2:21">
      <c r="S8" s="54">
        <v>2004</v>
      </c>
      <c r="T8" s="56">
        <v>4498.3</v>
      </c>
      <c r="U8" s="187">
        <v>4554.3</v>
      </c>
    </row>
    <row r="9" spans="2:21">
      <c r="S9" s="54">
        <v>2005</v>
      </c>
      <c r="T9" s="56">
        <v>5511.5</v>
      </c>
      <c r="U9" s="187">
        <v>5521.8</v>
      </c>
    </row>
    <row r="10" spans="2:21">
      <c r="S10" s="54">
        <v>2006</v>
      </c>
      <c r="T10" s="56">
        <v>6619.9</v>
      </c>
      <c r="U10" s="187">
        <v>6322.9</v>
      </c>
    </row>
    <row r="11" spans="2:21">
      <c r="S11" s="54">
        <v>2007</v>
      </c>
      <c r="T11" s="56">
        <v>7807.3</v>
      </c>
      <c r="U11" s="187">
        <v>8184.3</v>
      </c>
    </row>
    <row r="12" spans="2:21">
      <c r="S12" s="54">
        <v>2008</v>
      </c>
      <c r="T12" s="56">
        <v>9133.6</v>
      </c>
      <c r="U12" s="187">
        <v>9670.1</v>
      </c>
    </row>
    <row r="13" spans="2:21">
      <c r="S13" s="54">
        <v>2009</v>
      </c>
      <c r="T13" s="56">
        <v>10191.200000000001</v>
      </c>
      <c r="U13" s="187">
        <v>9660</v>
      </c>
    </row>
    <row r="14" spans="2:21">
      <c r="S14" s="54">
        <v>2010</v>
      </c>
      <c r="T14" s="56">
        <v>11385</v>
      </c>
      <c r="U14" s="187">
        <v>13125.6</v>
      </c>
    </row>
    <row r="15" spans="2:21">
      <c r="S15" s="54">
        <v>2011</v>
      </c>
      <c r="T15" s="56">
        <v>15230.2</v>
      </c>
      <c r="U15" s="187">
        <v>18889</v>
      </c>
    </row>
    <row r="16" spans="2:21">
      <c r="S16" s="54">
        <v>2012</v>
      </c>
      <c r="T16" s="56">
        <v>19247.5</v>
      </c>
      <c r="U16" s="187">
        <v>20719.099999999999</v>
      </c>
    </row>
    <row r="17" spans="19:21">
      <c r="S17" s="54">
        <v>2013</v>
      </c>
      <c r="T17" s="56">
        <v>23536.7</v>
      </c>
      <c r="U17" s="187">
        <v>23154.799999999999</v>
      </c>
    </row>
    <row r="18" spans="19:21">
      <c r="S18" s="54">
        <v>2014</v>
      </c>
      <c r="T18" s="56">
        <v>26642.799999999999</v>
      </c>
      <c r="U18" s="187">
        <v>27604.2</v>
      </c>
    </row>
    <row r="19" spans="19:21">
      <c r="S19" s="54">
        <v>2015</v>
      </c>
      <c r="T19" s="56">
        <v>31282.7</v>
      </c>
      <c r="U19" s="187">
        <v>29927.8</v>
      </c>
    </row>
    <row r="20" spans="19:21">
      <c r="S20" s="54">
        <v>2016</v>
      </c>
      <c r="T20" s="56">
        <v>33265.699999999997</v>
      </c>
      <c r="U20" s="187">
        <v>31188.799999999999</v>
      </c>
    </row>
    <row r="21" spans="19:21">
      <c r="S21" s="54">
        <v>2017</v>
      </c>
      <c r="T21" s="56">
        <v>37074.400000000001</v>
      </c>
      <c r="U21" s="187">
        <v>38899.300000000003</v>
      </c>
    </row>
    <row r="22" spans="19:21">
      <c r="S22" s="54">
        <v>2018</v>
      </c>
      <c r="T22" s="56">
        <v>44402.1</v>
      </c>
      <c r="U22" s="187">
        <v>48176.7</v>
      </c>
    </row>
    <row r="23" spans="19:21">
      <c r="S23" s="54">
        <v>2019</v>
      </c>
      <c r="T23" s="56">
        <v>51560.5</v>
      </c>
      <c r="U23" s="187">
        <v>52681.4</v>
      </c>
    </row>
    <row r="24" spans="19:21">
      <c r="S24" s="54">
        <v>2020</v>
      </c>
      <c r="T24" s="57">
        <v>58693.3</v>
      </c>
      <c r="U24" s="187">
        <v>57422.6</v>
      </c>
    </row>
    <row r="25" spans="19:21">
      <c r="S25" s="54">
        <v>2021</v>
      </c>
      <c r="T25" s="57">
        <v>59076</v>
      </c>
      <c r="U25" s="187">
        <v>83572.48246884314</v>
      </c>
    </row>
    <row r="26" spans="19:21">
      <c r="S26" s="54">
        <v>2022</v>
      </c>
      <c r="T26" s="56">
        <v>90739.911466820049</v>
      </c>
      <c r="U26" s="56">
        <v>89937.38311631183</v>
      </c>
    </row>
    <row r="31" spans="19:21" ht="15" thickBot="1">
      <c r="U31" s="53"/>
    </row>
    <row r="34" spans="4:4">
      <c r="D34" s="12" t="s">
        <v>672</v>
      </c>
    </row>
  </sheetData>
  <hyperlinks>
    <hyperlink ref="D34" location="Contents!A1" display="BACK TO CONTENTS " xr:uid="{2DFF6D19-8834-4480-86CB-1AB98E207640}"/>
  </hyperlinks>
  <pageMargins left="0.7" right="0.7" top="0.75" bottom="0.75" header="0.3" footer="0.3"/>
  <pageSetup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B2B19-8017-4253-A745-E919ECE605EB}">
  <sheetPr>
    <tabColor rgb="FFC00000"/>
  </sheetPr>
  <dimension ref="B4:S24"/>
  <sheetViews>
    <sheetView showGridLines="0" workbookViewId="0">
      <selection activeCell="P15" sqref="P15"/>
    </sheetView>
  </sheetViews>
  <sheetFormatPr defaultRowHeight="14.4"/>
  <sheetData>
    <row r="4" spans="2:19">
      <c r="B4" s="1" t="s">
        <v>480</v>
      </c>
    </row>
    <row r="5" spans="2:19">
      <c r="N5" s="20"/>
      <c r="O5" s="351">
        <v>2018</v>
      </c>
      <c r="P5" s="351">
        <v>2019</v>
      </c>
      <c r="Q5" s="351">
        <v>2020</v>
      </c>
      <c r="R5" s="351">
        <v>2021</v>
      </c>
      <c r="S5" s="351">
        <v>2022</v>
      </c>
    </row>
    <row r="6" spans="2:19">
      <c r="N6" s="139" t="s">
        <v>692</v>
      </c>
      <c r="O6" s="526">
        <v>0.08</v>
      </c>
      <c r="P6" s="526">
        <v>7.4449430640176201E-2</v>
      </c>
      <c r="Q6" s="526">
        <v>8.0379450585202905E-2</v>
      </c>
      <c r="R6" s="526">
        <v>6.9247222532311747E-2</v>
      </c>
      <c r="S6" s="526">
        <v>9.1197534187393625E-2</v>
      </c>
    </row>
    <row r="7" spans="2:19">
      <c r="N7" s="139" t="s">
        <v>693</v>
      </c>
      <c r="O7" s="526">
        <v>0.92082425092655062</v>
      </c>
      <c r="P7" s="526">
        <v>0.92555056935982383</v>
      </c>
      <c r="Q7" s="526">
        <v>0.91962054941479709</v>
      </c>
      <c r="R7" s="526">
        <v>0.93075277746768825</v>
      </c>
      <c r="S7" s="526">
        <v>0.90880246581260637</v>
      </c>
    </row>
    <row r="24" spans="3:3">
      <c r="C24" s="12" t="s">
        <v>403</v>
      </c>
    </row>
  </sheetData>
  <hyperlinks>
    <hyperlink ref="C24" location="Contents!A1" display="BACK TO CONTENTS" xr:uid="{C505B9D7-3F49-4656-9E08-B48F81AD7116}"/>
  </hyperlinks>
  <pageMargins left="0.7" right="0.7" top="0.75" bottom="0.75" header="0.3" footer="0.3"/>
  <pageSetup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E04B9-0D73-45D9-A867-721D8C5CF452}">
  <sheetPr>
    <tabColor rgb="FFC00000"/>
  </sheetPr>
  <dimension ref="C3:V32"/>
  <sheetViews>
    <sheetView showGridLines="0" topLeftCell="A7" workbookViewId="0">
      <selection activeCell="E29" sqref="E29"/>
    </sheetView>
  </sheetViews>
  <sheetFormatPr defaultRowHeight="14.4"/>
  <sheetData>
    <row r="3" spans="3:22" ht="15" thickBot="1">
      <c r="C3" s="356" t="s">
        <v>481</v>
      </c>
    </row>
    <row r="4" spans="3:22" ht="15" thickBot="1">
      <c r="U4" s="177" t="s">
        <v>112</v>
      </c>
      <c r="V4" s="117" t="s">
        <v>149</v>
      </c>
    </row>
    <row r="5" spans="3:22" ht="15" thickBot="1">
      <c r="U5" s="452">
        <v>1995</v>
      </c>
      <c r="V5" s="453">
        <v>0.16700000000000001</v>
      </c>
    </row>
    <row r="6" spans="3:22" ht="15" thickBot="1">
      <c r="U6" s="452">
        <v>1996</v>
      </c>
      <c r="V6" s="453">
        <v>0.16700000000000001</v>
      </c>
    </row>
    <row r="7" spans="3:22" ht="15" thickBot="1">
      <c r="U7" s="452">
        <v>1997</v>
      </c>
      <c r="V7" s="453">
        <v>0.16900000000000001</v>
      </c>
    </row>
    <row r="8" spans="3:22" ht="15" thickBot="1">
      <c r="U8" s="452">
        <v>1998</v>
      </c>
      <c r="V8" s="453">
        <v>0.16500000000000001</v>
      </c>
    </row>
    <row r="9" spans="3:22" ht="15" thickBot="1">
      <c r="U9" s="452">
        <v>1999</v>
      </c>
      <c r="V9" s="453">
        <v>0.159</v>
      </c>
    </row>
    <row r="10" spans="3:22" ht="15" thickBot="1">
      <c r="U10" s="452">
        <v>2000</v>
      </c>
      <c r="V10" s="453">
        <v>0.155</v>
      </c>
    </row>
    <row r="11" spans="3:22" ht="15" thickBot="1">
      <c r="U11" s="452">
        <v>2001</v>
      </c>
      <c r="V11" s="453">
        <v>0.16600000000000001</v>
      </c>
    </row>
    <row r="12" spans="3:22" ht="15" thickBot="1">
      <c r="U12" s="452">
        <v>2002</v>
      </c>
      <c r="V12" s="453">
        <v>0.154</v>
      </c>
    </row>
    <row r="13" spans="3:22" ht="15" thickBot="1">
      <c r="U13" s="452">
        <v>2003</v>
      </c>
      <c r="V13" s="453">
        <v>0.153</v>
      </c>
    </row>
    <row r="14" spans="3:22" ht="15" thickBot="1">
      <c r="U14" s="452">
        <v>2004</v>
      </c>
      <c r="V14" s="453">
        <v>0.153</v>
      </c>
    </row>
    <row r="15" spans="3:22" ht="15" thickBot="1">
      <c r="U15" s="452">
        <v>2005</v>
      </c>
      <c r="V15" s="453">
        <v>0.14799999999999999</v>
      </c>
    </row>
    <row r="16" spans="3:22" ht="15" thickBot="1">
      <c r="U16" s="452">
        <v>2006</v>
      </c>
      <c r="V16" s="453">
        <v>0.13800000000000001</v>
      </c>
    </row>
    <row r="17" spans="5:22" ht="15" thickBot="1">
      <c r="U17" s="452">
        <v>2007</v>
      </c>
      <c r="V17" s="453">
        <v>0.14599999999999999</v>
      </c>
    </row>
    <row r="18" spans="5:22" ht="15" thickBot="1">
      <c r="U18" s="452">
        <v>2008</v>
      </c>
      <c r="V18" s="453">
        <v>0.14399999999999999</v>
      </c>
    </row>
    <row r="19" spans="5:22" ht="15" thickBot="1">
      <c r="U19" s="452">
        <v>2009</v>
      </c>
      <c r="V19" s="453">
        <v>0.125</v>
      </c>
    </row>
    <row r="20" spans="5:22" ht="15" thickBot="1">
      <c r="U20" s="452">
        <v>2010</v>
      </c>
      <c r="V20" s="453">
        <v>0.13500000000000001</v>
      </c>
    </row>
    <row r="21" spans="5:22" ht="15" thickBot="1">
      <c r="U21" s="452">
        <v>2011</v>
      </c>
      <c r="V21" s="453">
        <v>0.16400000000000001</v>
      </c>
    </row>
    <row r="22" spans="5:22" ht="15" thickBot="1">
      <c r="U22" s="452">
        <v>2012</v>
      </c>
      <c r="V22" s="453">
        <v>0.161</v>
      </c>
    </row>
    <row r="23" spans="5:22" ht="15" thickBot="1">
      <c r="U23" s="452">
        <v>2013</v>
      </c>
      <c r="V23" s="453">
        <v>0.16</v>
      </c>
    </row>
    <row r="24" spans="5:22" ht="15" thickBot="1">
      <c r="U24" s="452">
        <v>2014</v>
      </c>
      <c r="V24" s="453">
        <v>0.16500000000000001</v>
      </c>
    </row>
    <row r="25" spans="5:22" ht="15" thickBot="1">
      <c r="U25" s="454">
        <v>2015</v>
      </c>
      <c r="V25" s="453">
        <v>0.16300000000000001</v>
      </c>
    </row>
    <row r="26" spans="5:22" ht="15" thickBot="1">
      <c r="U26" s="455">
        <v>2016</v>
      </c>
      <c r="V26" s="453">
        <v>0.14399999999999999</v>
      </c>
    </row>
    <row r="27" spans="5:22" ht="15" thickBot="1">
      <c r="U27" s="452">
        <v>2017</v>
      </c>
      <c r="V27" s="453">
        <v>0.16600000000000001</v>
      </c>
    </row>
    <row r="28" spans="5:22" ht="15" thickBot="1">
      <c r="U28" s="452">
        <v>2018</v>
      </c>
      <c r="V28" s="453">
        <v>0.17199999999999999</v>
      </c>
    </row>
    <row r="29" spans="5:22" ht="15" thickBot="1">
      <c r="E29" s="12" t="s">
        <v>403</v>
      </c>
      <c r="U29" s="452">
        <v>2019</v>
      </c>
      <c r="V29" s="453">
        <v>0.17499999999999999</v>
      </c>
    </row>
    <row r="30" spans="5:22">
      <c r="U30" s="454">
        <v>2020</v>
      </c>
      <c r="V30" s="456">
        <v>0.17299999999999999</v>
      </c>
    </row>
    <row r="31" spans="5:22">
      <c r="U31" s="457">
        <v>2021</v>
      </c>
      <c r="V31" s="458">
        <v>0.188</v>
      </c>
    </row>
    <row r="32" spans="5:22">
      <c r="U32" s="455">
        <v>2022</v>
      </c>
      <c r="V32" s="459">
        <v>0.17827847345485537</v>
      </c>
    </row>
  </sheetData>
  <hyperlinks>
    <hyperlink ref="E29" location="Contents!A1" display="BACK TO CONTENTS" xr:uid="{F44C1359-551C-4D15-8DD2-67C0CDF0428B}"/>
    <hyperlink ref="U31" location="_ftn3" display="_ftn3" xr:uid="{6552F814-E3BE-4213-8BB7-66933F81B149}"/>
    <hyperlink ref="U30" location="_ftn2" display="_ftn2" xr:uid="{01CF069A-8F7B-4475-AF65-09ED0C65C7F4}"/>
  </hyperlinks>
  <pageMargins left="0.7" right="0.7" top="0.75" bottom="0.75" header="0.3" footer="0.3"/>
  <pageSetup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3CB2C-ADF2-4583-A73C-59A349CC1298}">
  <sheetPr>
    <tabColor rgb="FFC00000"/>
  </sheetPr>
  <dimension ref="B3:D29"/>
  <sheetViews>
    <sheetView showGridLines="0" workbookViewId="0">
      <selection activeCell="R19" sqref="R19"/>
    </sheetView>
  </sheetViews>
  <sheetFormatPr defaultRowHeight="14.4"/>
  <sheetData>
    <row r="3" spans="2:2">
      <c r="B3" s="356" t="s">
        <v>485</v>
      </c>
    </row>
    <row r="29" spans="3:4" ht="15.6">
      <c r="C29" s="200"/>
      <c r="D29" s="12" t="s">
        <v>403</v>
      </c>
    </row>
  </sheetData>
  <hyperlinks>
    <hyperlink ref="D29" location="Contents!A1" display="BACK TO CONTENTS" xr:uid="{891C82DA-C7AF-4461-9D96-50FB59484CE9}"/>
  </hyperlinks>
  <pageMargins left="0.7" right="0.7" top="0.75" bottom="0.75" header="0.3" footer="0.3"/>
  <pageSetup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29D79-7C44-49E4-AE60-610841A29714}">
  <sheetPr>
    <tabColor rgb="FFC00000"/>
  </sheetPr>
  <dimension ref="A2:L59"/>
  <sheetViews>
    <sheetView showGridLines="0" workbookViewId="0"/>
  </sheetViews>
  <sheetFormatPr defaultRowHeight="14.4"/>
  <cols>
    <col min="2" max="2" width="11.44140625" bestFit="1" customWidth="1"/>
    <col min="3" max="3" width="19.33203125" bestFit="1" customWidth="1"/>
    <col min="4" max="4" width="13.5546875" bestFit="1" customWidth="1"/>
    <col min="5" max="5" width="19" bestFit="1" customWidth="1"/>
    <col min="6" max="6" width="18.6640625" bestFit="1" customWidth="1"/>
  </cols>
  <sheetData>
    <row r="2" spans="2:2">
      <c r="B2" s="179" t="s">
        <v>486</v>
      </c>
    </row>
    <row r="22" spans="2:12" ht="32.4" customHeight="1">
      <c r="B22" s="664" t="s">
        <v>407</v>
      </c>
      <c r="C22" s="664"/>
      <c r="D22" s="664"/>
      <c r="E22" s="664"/>
      <c r="F22" s="664"/>
      <c r="G22" s="664"/>
      <c r="H22" s="664"/>
      <c r="I22" s="664"/>
      <c r="J22" s="664"/>
      <c r="K22" s="664"/>
      <c r="L22" s="664"/>
    </row>
    <row r="24" spans="2:12">
      <c r="C24" s="12" t="s">
        <v>403</v>
      </c>
    </row>
    <row r="27" spans="2:12">
      <c r="B27" s="189"/>
      <c r="C27" s="189" t="s">
        <v>408</v>
      </c>
      <c r="D27" s="189" t="s">
        <v>113</v>
      </c>
      <c r="E27" s="189" t="s">
        <v>409</v>
      </c>
      <c r="F27" s="189" t="s">
        <v>410</v>
      </c>
      <c r="H27" s="21"/>
    </row>
    <row r="28" spans="2:12">
      <c r="B28" s="190">
        <v>2000</v>
      </c>
      <c r="C28" s="191">
        <v>11201</v>
      </c>
      <c r="D28" s="191">
        <v>1739.5</v>
      </c>
      <c r="E28" s="189"/>
      <c r="F28" s="189"/>
      <c r="H28" s="21"/>
    </row>
    <row r="29" spans="2:12">
      <c r="B29" s="190">
        <v>2001</v>
      </c>
      <c r="C29" s="191">
        <v>14784.8</v>
      </c>
      <c r="D29" s="191">
        <v>2448.6</v>
      </c>
      <c r="E29" s="192">
        <f>((D29-D28)/D28)/((C29-C28)/C28)</f>
        <v>1.2740781987533214</v>
      </c>
      <c r="F29" s="192">
        <f>+AVERAGE(E29:E50)</f>
        <v>1.074893994421136</v>
      </c>
      <c r="H29">
        <v>1.07</v>
      </c>
    </row>
    <row r="30" spans="2:12">
      <c r="B30" s="190">
        <v>2002</v>
      </c>
      <c r="C30" s="191">
        <v>18447</v>
      </c>
      <c r="D30" s="191">
        <v>2848.8</v>
      </c>
      <c r="E30" s="192">
        <f t="shared" ref="E30:E48" si="0">((D30-D29)/D29)/((C30-C29)/C29)</f>
        <v>0.65983087735761448</v>
      </c>
      <c r="F30" s="139">
        <v>1.07</v>
      </c>
    </row>
    <row r="31" spans="2:12">
      <c r="B31" s="190">
        <v>2003</v>
      </c>
      <c r="C31" s="191">
        <v>23201.9</v>
      </c>
      <c r="D31" s="191">
        <v>3549.5</v>
      </c>
      <c r="E31" s="192">
        <f t="shared" si="0"/>
        <v>0.95423318733870932</v>
      </c>
      <c r="F31" s="139">
        <v>1.07</v>
      </c>
    </row>
    <row r="32" spans="2:12">
      <c r="B32" s="190">
        <v>2004</v>
      </c>
      <c r="C32" s="191">
        <v>29729.9</v>
      </c>
      <c r="D32" s="191">
        <v>4554.3</v>
      </c>
      <c r="E32" s="192">
        <f t="shared" si="0"/>
        <v>1.0061340592019317</v>
      </c>
      <c r="F32" s="139">
        <v>1.07</v>
      </c>
    </row>
    <row r="33" spans="2:6">
      <c r="B33" s="190">
        <v>2005</v>
      </c>
      <c r="C33" s="191">
        <v>37189.300000000003</v>
      </c>
      <c r="D33" s="191">
        <v>5521.8</v>
      </c>
      <c r="E33" s="192">
        <f t="shared" si="0"/>
        <v>0.84667920022579346</v>
      </c>
      <c r="F33" s="139">
        <v>1.07</v>
      </c>
    </row>
    <row r="34" spans="2:6">
      <c r="B34" s="190">
        <v>2006</v>
      </c>
      <c r="C34" s="191">
        <v>45964.2</v>
      </c>
      <c r="D34" s="191">
        <v>6329.6</v>
      </c>
      <c r="E34" s="192">
        <f t="shared" si="0"/>
        <v>0.62001044288412033</v>
      </c>
      <c r="F34" s="139">
        <v>1.07</v>
      </c>
    </row>
    <row r="35" spans="2:6">
      <c r="B35" s="190">
        <v>2007</v>
      </c>
      <c r="C35" s="191">
        <v>56263</v>
      </c>
      <c r="D35" s="191">
        <v>8193.7999999999993</v>
      </c>
      <c r="E35" s="192">
        <f t="shared" si="0"/>
        <v>1.3144658858475571</v>
      </c>
      <c r="F35" s="139">
        <v>1.07</v>
      </c>
    </row>
    <row r="36" spans="2:6">
      <c r="B36" s="190">
        <v>2008</v>
      </c>
      <c r="C36" s="191">
        <v>67088.7</v>
      </c>
      <c r="D36" s="191">
        <v>9665.7999999999993</v>
      </c>
      <c r="E36" s="192">
        <f t="shared" si="0"/>
        <v>0.93366127993179515</v>
      </c>
      <c r="F36" s="139">
        <v>1.07</v>
      </c>
    </row>
    <row r="37" spans="2:6">
      <c r="B37" s="190">
        <v>2009</v>
      </c>
      <c r="C37" s="191">
        <v>77348.3</v>
      </c>
      <c r="D37" s="191">
        <v>9660</v>
      </c>
      <c r="E37" s="192">
        <f t="shared" si="0"/>
        <v>-3.923820542025093E-3</v>
      </c>
      <c r="F37" s="139">
        <v>1.07</v>
      </c>
    </row>
    <row r="38" spans="2:6">
      <c r="B38" s="190">
        <v>2010</v>
      </c>
      <c r="C38" s="191">
        <v>97215.9</v>
      </c>
      <c r="D38" s="191">
        <v>13125.6</v>
      </c>
      <c r="E38" s="192">
        <f t="shared" si="0"/>
        <v>1.3967113871468881</v>
      </c>
      <c r="F38" s="139">
        <v>1.07</v>
      </c>
    </row>
    <row r="39" spans="2:6">
      <c r="B39" s="190">
        <v>2011</v>
      </c>
      <c r="C39" s="193">
        <v>115352.8</v>
      </c>
      <c r="D39" s="191">
        <v>18888.964063721243</v>
      </c>
      <c r="E39" s="192">
        <f t="shared" si="0"/>
        <v>2.3535917430840061</v>
      </c>
      <c r="F39" s="139">
        <v>1.07</v>
      </c>
    </row>
    <row r="40" spans="2:6">
      <c r="B40" s="190">
        <v>2012</v>
      </c>
      <c r="C40" s="193">
        <v>128370.1</v>
      </c>
      <c r="D40" s="191">
        <v>20719.099999999999</v>
      </c>
      <c r="E40" s="192">
        <f t="shared" si="0"/>
        <v>0.85858329706613112</v>
      </c>
      <c r="F40" s="139">
        <v>1.07</v>
      </c>
    </row>
    <row r="41" spans="2:6">
      <c r="B41" s="190">
        <v>2013</v>
      </c>
      <c r="C41" s="193">
        <v>144722.4</v>
      </c>
      <c r="D41" s="191">
        <v>23154.752913451</v>
      </c>
      <c r="E41" s="192">
        <f t="shared" si="0"/>
        <v>0.9228466652594931</v>
      </c>
      <c r="F41" s="139">
        <v>1.07</v>
      </c>
    </row>
    <row r="42" spans="2:6">
      <c r="B42" s="190">
        <v>2014</v>
      </c>
      <c r="C42" s="193">
        <v>166954.42278234652</v>
      </c>
      <c r="D42" s="191">
        <v>27604.242802480621</v>
      </c>
      <c r="E42" s="192">
        <f t="shared" si="0"/>
        <v>1.2509122642561712</v>
      </c>
      <c r="F42" s="139">
        <v>1.07</v>
      </c>
    </row>
    <row r="43" spans="2:6">
      <c r="B43" s="190">
        <v>2015</v>
      </c>
      <c r="C43" s="193">
        <v>183790.40897207099</v>
      </c>
      <c r="D43" s="191">
        <v>29927.79763189493</v>
      </c>
      <c r="E43" s="192">
        <f t="shared" si="0"/>
        <v>0.83471160958360235</v>
      </c>
      <c r="F43" s="139">
        <v>1.07</v>
      </c>
    </row>
    <row r="44" spans="2:6">
      <c r="B44" s="190">
        <v>2016</v>
      </c>
      <c r="C44" s="194">
        <v>216609.66200439059</v>
      </c>
      <c r="D44" s="191">
        <v>31191.79132863224</v>
      </c>
      <c r="E44" s="192">
        <f t="shared" si="0"/>
        <v>0.23651805642977622</v>
      </c>
      <c r="F44" s="139">
        <v>1.07</v>
      </c>
    </row>
    <row r="45" spans="2:6">
      <c r="B45" s="190">
        <v>2017</v>
      </c>
      <c r="C45" s="191">
        <v>234932.5</v>
      </c>
      <c r="D45" s="191">
        <v>38899.263862260188</v>
      </c>
      <c r="E45" s="192">
        <f t="shared" si="0"/>
        <v>2.9211694623773021</v>
      </c>
      <c r="F45" s="139">
        <v>1.07</v>
      </c>
    </row>
    <row r="46" spans="2:6">
      <c r="B46" s="190">
        <v>2018</v>
      </c>
      <c r="C46" s="191">
        <v>279441.2</v>
      </c>
      <c r="D46" s="191">
        <v>48176.684002455673</v>
      </c>
      <c r="E46" s="192">
        <f t="shared" si="0"/>
        <v>1.2588791260862111</v>
      </c>
      <c r="F46" s="139">
        <v>1.07</v>
      </c>
    </row>
    <row r="47" spans="2:6">
      <c r="B47" s="190">
        <v>2019</v>
      </c>
      <c r="C47" s="191">
        <v>300448.72771175299</v>
      </c>
      <c r="D47" s="191">
        <v>52681.433701450638</v>
      </c>
      <c r="E47" s="192">
        <f t="shared" si="0"/>
        <v>1.2437962789588692</v>
      </c>
      <c r="F47" s="139">
        <v>1.07</v>
      </c>
    </row>
    <row r="48" spans="2:6">
      <c r="B48" s="190">
        <v>2020</v>
      </c>
      <c r="C48" s="191">
        <v>332223.2</v>
      </c>
      <c r="D48" s="191">
        <v>57422.588702868816</v>
      </c>
      <c r="E48" s="192">
        <f t="shared" si="0"/>
        <v>0.85097850640602613</v>
      </c>
      <c r="F48" s="139">
        <v>1.07</v>
      </c>
    </row>
    <row r="49" spans="1:7">
      <c r="B49" s="190">
        <v>2021</v>
      </c>
      <c r="C49" s="188">
        <v>443362.4</v>
      </c>
      <c r="D49" s="193">
        <v>83572.482468843198</v>
      </c>
      <c r="E49" s="192">
        <f>((D49-D48)/D48)/((C49-C48)/C48)</f>
        <v>1.3612874865103068</v>
      </c>
      <c r="F49" s="139">
        <v>1.07</v>
      </c>
    </row>
    <row r="50" spans="1:7">
      <c r="B50" s="190">
        <v>2022</v>
      </c>
      <c r="C50" s="195">
        <v>504476.96445575799</v>
      </c>
      <c r="D50" s="195">
        <v>89937.38</v>
      </c>
      <c r="E50" s="192">
        <f>((D50-D49)/D49)/((C50-C49)/C49)</f>
        <v>0.55251268310139123</v>
      </c>
      <c r="F50" s="139">
        <v>1.07</v>
      </c>
      <c r="G50" s="22"/>
    </row>
    <row r="53" spans="1:7" ht="15" thickBot="1"/>
    <row r="54" spans="1:7" ht="15" thickBot="1">
      <c r="C54" s="23">
        <v>2020</v>
      </c>
      <c r="D54" s="24" t="s">
        <v>411</v>
      </c>
      <c r="E54" s="25">
        <v>2022</v>
      </c>
    </row>
    <row r="55" spans="1:7" ht="15" thickBot="1">
      <c r="C55" s="26" t="s">
        <v>412</v>
      </c>
      <c r="D55" s="188">
        <v>443362.4</v>
      </c>
      <c r="E55" s="27">
        <v>504476.96445575799</v>
      </c>
    </row>
    <row r="59" spans="1:7">
      <c r="A59" t="s">
        <v>413</v>
      </c>
    </row>
  </sheetData>
  <mergeCells count="1">
    <mergeCell ref="B22:L22"/>
  </mergeCells>
  <hyperlinks>
    <hyperlink ref="C24" location="Contents!A1" display="BACK TO CONTENTS" xr:uid="{8D155373-F49F-46CC-808F-69AB165EF3BB}"/>
  </hyperlinks>
  <pageMargins left="0.7" right="0.7" top="0.75" bottom="0.7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89A29-49C6-4C6B-ACFB-0A2CB04E772C}">
  <sheetPr>
    <tabColor rgb="FFC00000"/>
  </sheetPr>
  <dimension ref="B3:E32"/>
  <sheetViews>
    <sheetView showGridLines="0" topLeftCell="A16" workbookViewId="0">
      <selection activeCell="C32" sqref="C32"/>
    </sheetView>
  </sheetViews>
  <sheetFormatPr defaultColWidth="8.88671875" defaultRowHeight="15"/>
  <cols>
    <col min="1" max="1" width="8.88671875" style="32"/>
    <col min="2" max="2" width="14" style="32" customWidth="1"/>
    <col min="3" max="3" width="58.109375" style="32" customWidth="1"/>
    <col min="4" max="4" width="11.6640625" style="32" customWidth="1"/>
    <col min="5" max="5" width="12.6640625" style="32" customWidth="1"/>
    <col min="6" max="16384" width="8.88671875" style="32"/>
  </cols>
  <sheetData>
    <row r="3" spans="2:5" ht="15.6">
      <c r="B3" s="7" t="s">
        <v>428</v>
      </c>
    </row>
    <row r="4" spans="2:5" ht="15.6">
      <c r="B4" s="581" t="s">
        <v>26</v>
      </c>
      <c r="C4" s="121" t="s">
        <v>27</v>
      </c>
      <c r="D4" s="122">
        <v>2021</v>
      </c>
      <c r="E4" s="129">
        <v>2022</v>
      </c>
    </row>
    <row r="5" spans="2:5">
      <c r="B5" s="581"/>
      <c r="C5" s="121" t="s">
        <v>28</v>
      </c>
      <c r="D5" s="121"/>
      <c r="E5" s="118"/>
    </row>
    <row r="6" spans="2:5">
      <c r="B6" s="123" t="s">
        <v>29</v>
      </c>
      <c r="C6" s="83" t="s">
        <v>30</v>
      </c>
      <c r="D6" s="124">
        <v>12632</v>
      </c>
      <c r="E6" s="119">
        <v>16082</v>
      </c>
    </row>
    <row r="7" spans="2:5">
      <c r="B7" s="123" t="s">
        <v>31</v>
      </c>
      <c r="C7" s="83" t="s">
        <v>32</v>
      </c>
      <c r="D7" s="124">
        <v>3162</v>
      </c>
      <c r="E7" s="119">
        <v>4774</v>
      </c>
    </row>
    <row r="8" spans="2:5">
      <c r="B8" s="230"/>
      <c r="C8" s="121" t="s">
        <v>33</v>
      </c>
      <c r="D8" s="121"/>
      <c r="E8" s="118"/>
    </row>
    <row r="9" spans="2:5">
      <c r="B9" s="123" t="s">
        <v>34</v>
      </c>
      <c r="C9" s="83" t="s">
        <v>35</v>
      </c>
      <c r="D9" s="124">
        <v>8599</v>
      </c>
      <c r="E9" s="119">
        <v>10807</v>
      </c>
    </row>
    <row r="10" spans="2:5">
      <c r="B10" s="123" t="s">
        <v>36</v>
      </c>
      <c r="C10" s="83" t="s">
        <v>37</v>
      </c>
      <c r="D10" s="126">
        <v>852</v>
      </c>
      <c r="E10" s="119">
        <v>1002</v>
      </c>
    </row>
    <row r="11" spans="2:5">
      <c r="B11" s="123" t="s">
        <v>38</v>
      </c>
      <c r="C11" s="83" t="s">
        <v>39</v>
      </c>
      <c r="D11" s="126">
        <v>534</v>
      </c>
      <c r="E11" s="119">
        <v>595</v>
      </c>
    </row>
    <row r="12" spans="2:5">
      <c r="B12" s="123" t="s">
        <v>40</v>
      </c>
      <c r="C12" s="83" t="s">
        <v>41</v>
      </c>
      <c r="D12" s="124">
        <v>14160</v>
      </c>
      <c r="E12" s="119">
        <v>15904</v>
      </c>
    </row>
    <row r="13" spans="2:5">
      <c r="B13" s="230"/>
      <c r="C13" s="121" t="s">
        <v>42</v>
      </c>
      <c r="D13" s="121"/>
      <c r="E13" s="118"/>
    </row>
    <row r="14" spans="2:5">
      <c r="B14" s="123" t="s">
        <v>43</v>
      </c>
      <c r="C14" s="83" t="s">
        <v>44</v>
      </c>
      <c r="D14" s="124">
        <v>98651</v>
      </c>
      <c r="E14" s="119">
        <v>102292</v>
      </c>
    </row>
    <row r="15" spans="2:5">
      <c r="B15" s="123" t="s">
        <v>45</v>
      </c>
      <c r="C15" s="83" t="s">
        <v>46</v>
      </c>
      <c r="D15" s="124">
        <v>14861</v>
      </c>
      <c r="E15" s="119">
        <v>15658</v>
      </c>
    </row>
    <row r="16" spans="2:5">
      <c r="B16" s="123" t="s">
        <v>47</v>
      </c>
      <c r="C16" s="83" t="s">
        <v>48</v>
      </c>
      <c r="D16" s="124">
        <v>5424</v>
      </c>
      <c r="E16" s="119">
        <v>6014</v>
      </c>
    </row>
    <row r="17" spans="2:5">
      <c r="B17" s="123" t="s">
        <v>49</v>
      </c>
      <c r="C17" s="83" t="s">
        <v>50</v>
      </c>
      <c r="D17" s="124">
        <v>2982</v>
      </c>
      <c r="E17" s="119">
        <v>3391</v>
      </c>
    </row>
    <row r="18" spans="2:5">
      <c r="B18" s="123" t="s">
        <v>51</v>
      </c>
      <c r="C18" s="83" t="s">
        <v>52</v>
      </c>
      <c r="D18" s="124">
        <v>3927</v>
      </c>
      <c r="E18" s="119">
        <v>4688</v>
      </c>
    </row>
    <row r="19" spans="2:5">
      <c r="B19" s="123" t="s">
        <v>53</v>
      </c>
      <c r="C19" s="83" t="s">
        <v>54</v>
      </c>
      <c r="D19" s="124">
        <v>5952</v>
      </c>
      <c r="E19" s="119">
        <v>6212</v>
      </c>
    </row>
    <row r="20" spans="2:5">
      <c r="B20" s="123" t="s">
        <v>55</v>
      </c>
      <c r="C20" s="83" t="s">
        <v>56</v>
      </c>
      <c r="D20" s="124">
        <v>6242</v>
      </c>
      <c r="E20" s="119">
        <v>6614</v>
      </c>
    </row>
    <row r="21" spans="2:5">
      <c r="B21" s="123" t="s">
        <v>57</v>
      </c>
      <c r="C21" s="83" t="s">
        <v>58</v>
      </c>
      <c r="D21" s="124">
        <v>9846</v>
      </c>
      <c r="E21" s="119">
        <v>11313</v>
      </c>
    </row>
    <row r="22" spans="2:5">
      <c r="B22" s="123" t="s">
        <v>59</v>
      </c>
      <c r="C22" s="83" t="s">
        <v>60</v>
      </c>
      <c r="D22" s="126">
        <v>454</v>
      </c>
      <c r="E22" s="119">
        <v>517</v>
      </c>
    </row>
    <row r="23" spans="2:5">
      <c r="B23" s="123" t="s">
        <v>61</v>
      </c>
      <c r="C23" s="83" t="s">
        <v>62</v>
      </c>
      <c r="D23" s="124">
        <v>4755</v>
      </c>
      <c r="E23" s="119">
        <v>5136</v>
      </c>
    </row>
    <row r="24" spans="2:5">
      <c r="B24" s="123" t="s">
        <v>63</v>
      </c>
      <c r="C24" s="83" t="s">
        <v>64</v>
      </c>
      <c r="D24" s="124">
        <v>2168</v>
      </c>
      <c r="E24" s="119">
        <v>2489</v>
      </c>
    </row>
    <row r="25" spans="2:5">
      <c r="B25" s="123" t="s">
        <v>65</v>
      </c>
      <c r="C25" s="83" t="s">
        <v>66</v>
      </c>
      <c r="D25" s="124">
        <v>1567</v>
      </c>
      <c r="E25" s="119">
        <v>1772</v>
      </c>
    </row>
    <row r="26" spans="2:5">
      <c r="B26" s="123" t="s">
        <v>67</v>
      </c>
      <c r="C26" s="83" t="s">
        <v>68</v>
      </c>
      <c r="D26" s="124">
        <v>57250</v>
      </c>
      <c r="E26" s="119">
        <v>57011</v>
      </c>
    </row>
    <row r="27" spans="2:5">
      <c r="B27" s="123" t="s">
        <v>69</v>
      </c>
      <c r="C27" s="83" t="s">
        <v>70</v>
      </c>
      <c r="D27" s="126">
        <v>437</v>
      </c>
      <c r="E27" s="119">
        <v>416</v>
      </c>
    </row>
    <row r="28" spans="2:5">
      <c r="B28" s="123" t="s">
        <v>71</v>
      </c>
      <c r="C28" s="83" t="s">
        <v>72</v>
      </c>
      <c r="D28" s="126">
        <v>114</v>
      </c>
      <c r="E28" s="119">
        <v>132</v>
      </c>
    </row>
    <row r="29" spans="2:5">
      <c r="B29" s="83"/>
      <c r="C29" s="83" t="s">
        <v>73</v>
      </c>
      <c r="D29" s="124">
        <v>93712</v>
      </c>
      <c r="E29" s="119">
        <v>101343</v>
      </c>
    </row>
    <row r="30" spans="2:5" ht="15.6">
      <c r="B30" s="127"/>
      <c r="C30" s="121" t="s">
        <v>8</v>
      </c>
      <c r="D30" s="128">
        <v>348281</v>
      </c>
      <c r="E30" s="120">
        <f>SUM(E6:E29)</f>
        <v>374162</v>
      </c>
    </row>
    <row r="32" spans="2:5">
      <c r="C32" s="363" t="s">
        <v>404</v>
      </c>
    </row>
  </sheetData>
  <mergeCells count="1">
    <mergeCell ref="B4:B5"/>
  </mergeCells>
  <hyperlinks>
    <hyperlink ref="C32" location="Contents!A1" display="BACK TO CONTENT" xr:uid="{6A3BAE44-16B1-443A-A88A-1F13C61620F1}"/>
  </hyperlinks>
  <pageMargins left="0.7" right="0.7" top="0.75" bottom="0.75" header="0.3" footer="0.3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D034A-81F3-4232-8954-302DAC05BD30}">
  <sheetPr>
    <tabColor rgb="FFC00000"/>
  </sheetPr>
  <dimension ref="C7:X39"/>
  <sheetViews>
    <sheetView showGridLines="0" topLeftCell="A16" workbookViewId="0">
      <selection activeCell="E39" sqref="E39"/>
    </sheetView>
  </sheetViews>
  <sheetFormatPr defaultRowHeight="14.4"/>
  <cols>
    <col min="8" max="8" width="9.33203125" bestFit="1" customWidth="1"/>
  </cols>
  <sheetData>
    <row r="7" spans="3:24">
      <c r="C7" s="201" t="s">
        <v>488</v>
      </c>
    </row>
    <row r="9" spans="3:24" ht="15.6">
      <c r="R9" s="72" t="s">
        <v>421</v>
      </c>
      <c r="S9" s="73">
        <v>2017</v>
      </c>
      <c r="T9" s="73">
        <v>2018</v>
      </c>
      <c r="U9" s="73">
        <v>2019</v>
      </c>
      <c r="V9" s="73">
        <v>2020</v>
      </c>
      <c r="W9" s="73">
        <v>2021</v>
      </c>
      <c r="X9" s="78">
        <v>2022</v>
      </c>
    </row>
    <row r="10" spans="3:24">
      <c r="R10" s="74" t="s">
        <v>422</v>
      </c>
      <c r="S10" s="75">
        <v>0.27793152351968209</v>
      </c>
      <c r="T10" s="75">
        <v>0.42278592758665662</v>
      </c>
      <c r="U10" s="75">
        <v>0.41410525244992991</v>
      </c>
      <c r="V10" s="75">
        <v>0.43683418087307702</v>
      </c>
      <c r="W10" s="75">
        <v>0.52344420564504179</v>
      </c>
      <c r="X10" s="76" t="e">
        <f>SUM('Table 20'!#REF!)</f>
        <v>#REF!</v>
      </c>
    </row>
    <row r="11" spans="3:24">
      <c r="R11" s="74" t="s">
        <v>33</v>
      </c>
      <c r="S11" s="75">
        <v>0.1623659677500856</v>
      </c>
      <c r="T11" s="75">
        <v>0.12319864287835666</v>
      </c>
      <c r="U11" s="75">
        <v>0.15055422099656854</v>
      </c>
      <c r="V11" s="75">
        <v>0.12455818224685648</v>
      </c>
      <c r="W11" s="75">
        <v>0.11218454474801162</v>
      </c>
      <c r="X11" s="76" t="e">
        <f>SUM('Table 20'!#REF!)</f>
        <v>#REF!</v>
      </c>
    </row>
    <row r="12" spans="3:24">
      <c r="R12" s="74" t="s">
        <v>42</v>
      </c>
      <c r="S12" s="76">
        <v>0.55970250873023208</v>
      </c>
      <c r="T12" s="76">
        <v>0.45401542953498669</v>
      </c>
      <c r="U12" s="76">
        <v>0.43534052655350158</v>
      </c>
      <c r="V12" s="76">
        <v>0.43860763688006649</v>
      </c>
      <c r="W12" s="76">
        <v>0.36437124960694656</v>
      </c>
      <c r="X12" s="76" t="e">
        <f>SUM('Table 20'!#REF!)</f>
        <v>#REF!</v>
      </c>
    </row>
    <row r="13" spans="3:24">
      <c r="R13" s="74"/>
      <c r="S13" s="77">
        <v>1</v>
      </c>
      <c r="T13" s="77">
        <v>1.0000023484873393</v>
      </c>
      <c r="U13" s="77">
        <v>1</v>
      </c>
      <c r="V13" s="77">
        <v>0.99999999999999978</v>
      </c>
      <c r="W13" s="77">
        <v>1.0000000000000007</v>
      </c>
      <c r="X13" s="76" t="e">
        <f>SUM(X10:X12)</f>
        <v>#REF!</v>
      </c>
    </row>
    <row r="39" spans="4:5">
      <c r="D39" s="199"/>
      <c r="E39" s="12" t="s">
        <v>403</v>
      </c>
    </row>
  </sheetData>
  <hyperlinks>
    <hyperlink ref="E39" location="Contents!A1" display="BACK TO CONTENTS" xr:uid="{6835E1D1-9226-4454-8217-83AFA876D2DB}"/>
  </hyperlinks>
  <pageMargins left="0.7" right="0.7" top="0.75" bottom="0.75" header="0.3" footer="0.3"/>
  <pageSetup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C369B-AD57-4F2C-A14D-1648F4388C1F}">
  <sheetPr>
    <tabColor rgb="FFC00000"/>
  </sheetPr>
  <dimension ref="B2:D24"/>
  <sheetViews>
    <sheetView showGridLines="0" workbookViewId="0"/>
  </sheetViews>
  <sheetFormatPr defaultRowHeight="14.4"/>
  <sheetData>
    <row r="2" spans="2:2">
      <c r="B2" s="1" t="s">
        <v>489</v>
      </c>
    </row>
    <row r="24" spans="3:4">
      <c r="C24" s="199"/>
      <c r="D24" s="12" t="s">
        <v>403</v>
      </c>
    </row>
  </sheetData>
  <hyperlinks>
    <hyperlink ref="D24" location="Contents!A1" display="BACK TO CONTENTS" xr:uid="{337D30C1-B658-4A14-8D3C-72A8D08CAD5F}"/>
  </hyperlinks>
  <pageMargins left="0.7" right="0.7" top="0.75" bottom="0.75" header="0.3" footer="0.3"/>
  <pageSetup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75EDF-42C0-453D-8F47-BBAC4FFAAE23}">
  <sheetPr>
    <tabColor rgb="FFC00000"/>
  </sheetPr>
  <dimension ref="B2:G27"/>
  <sheetViews>
    <sheetView showGridLines="0" workbookViewId="0">
      <selection activeCell="D27" sqref="D27"/>
    </sheetView>
  </sheetViews>
  <sheetFormatPr defaultRowHeight="14.4"/>
  <sheetData>
    <row r="2" spans="2:7">
      <c r="B2" s="356" t="s">
        <v>490</v>
      </c>
      <c r="C2" s="20"/>
      <c r="D2" s="62"/>
      <c r="E2" s="20"/>
      <c r="F2" s="20"/>
      <c r="G2" s="20"/>
    </row>
    <row r="27" spans="4:4">
      <c r="D27" s="12" t="s">
        <v>403</v>
      </c>
    </row>
  </sheetData>
  <hyperlinks>
    <hyperlink ref="D27" location="Contents!A1" display="BACK TO CONTENTS" xr:uid="{78F68A5E-530E-4516-B102-A6D0415349E8}"/>
  </hyperlinks>
  <pageMargins left="0.7" right="0.7" top="0.75" bottom="0.75" header="0.3" footer="0.3"/>
  <pageSetup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20BF3-1F6F-46E5-9CB9-8A2FEDCCA671}">
  <sheetPr>
    <tabColor rgb="FFC00000"/>
  </sheetPr>
  <dimension ref="B5:T31"/>
  <sheetViews>
    <sheetView showGridLines="0" topLeftCell="A3" workbookViewId="0"/>
  </sheetViews>
  <sheetFormatPr defaultRowHeight="14.4"/>
  <cols>
    <col min="2" max="2" width="15.6640625" bestFit="1" customWidth="1"/>
    <col min="3" max="3" width="10.33203125" bestFit="1" customWidth="1"/>
    <col min="4" max="8" width="11.44140625" bestFit="1" customWidth="1"/>
  </cols>
  <sheetData>
    <row r="5" spans="2:20">
      <c r="B5" s="202" t="s">
        <v>491</v>
      </c>
    </row>
    <row r="7" spans="2:20" ht="15" thickBot="1"/>
    <row r="8" spans="2:20" ht="16.2" thickBot="1">
      <c r="O8" s="8" t="s">
        <v>112</v>
      </c>
      <c r="P8" s="9">
        <v>2018</v>
      </c>
      <c r="Q8" s="9">
        <v>2019</v>
      </c>
      <c r="R8" s="9">
        <v>2020</v>
      </c>
      <c r="S8" s="9">
        <v>2021</v>
      </c>
      <c r="T8" s="9">
        <v>2022</v>
      </c>
    </row>
    <row r="9" spans="2:20" ht="16.2" thickBot="1">
      <c r="O9" s="61" t="s">
        <v>161</v>
      </c>
      <c r="P9" s="71">
        <v>9369.6</v>
      </c>
      <c r="Q9" s="71">
        <v>10876.1</v>
      </c>
      <c r="R9" s="71">
        <v>12878.1</v>
      </c>
      <c r="S9" s="71">
        <v>12368.4</v>
      </c>
      <c r="T9" s="71">
        <v>16278.000000050002</v>
      </c>
    </row>
    <row r="31" spans="2:4" ht="15.6">
      <c r="B31" s="200"/>
      <c r="D31" s="12" t="s">
        <v>403</v>
      </c>
    </row>
  </sheetData>
  <hyperlinks>
    <hyperlink ref="D31" location="Contents!A1" display="BACK TO CONTENTS" xr:uid="{4FAAC61A-C221-433F-81A1-5B53CBA0D20C}"/>
  </hyperlinks>
  <pageMargins left="0.7" right="0.7" top="0.75" bottom="0.75" header="0.3" footer="0.3"/>
  <pageSetup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AFC58-B576-41DC-8B15-058CBF8CF8B8}">
  <sheetPr>
    <tabColor rgb="FFC00000"/>
  </sheetPr>
  <dimension ref="B4:X38"/>
  <sheetViews>
    <sheetView showGridLines="0" topLeftCell="A19" workbookViewId="0"/>
  </sheetViews>
  <sheetFormatPr defaultRowHeight="14.4"/>
  <cols>
    <col min="3" max="3" width="22.6640625" customWidth="1"/>
    <col min="4" max="9" width="9.109375" bestFit="1" customWidth="1"/>
    <col min="18" max="18" width="19.88671875" customWidth="1"/>
  </cols>
  <sheetData>
    <row r="4" spans="2:24">
      <c r="B4" s="201" t="s">
        <v>492</v>
      </c>
    </row>
    <row r="6" spans="2:24" ht="15" thickBot="1"/>
    <row r="7" spans="2:24" ht="15" thickBot="1">
      <c r="Q7" s="63"/>
      <c r="R7" s="60" t="s">
        <v>152</v>
      </c>
      <c r="S7" s="30">
        <v>2017</v>
      </c>
      <c r="T7" s="30">
        <v>2018</v>
      </c>
      <c r="U7" s="30">
        <v>2019</v>
      </c>
      <c r="V7" s="30">
        <v>2020</v>
      </c>
      <c r="W7" s="30">
        <v>2021</v>
      </c>
      <c r="X7" s="30">
        <v>2022</v>
      </c>
    </row>
    <row r="8" spans="2:24" ht="15" thickBot="1">
      <c r="Q8" s="64"/>
      <c r="R8" s="67" t="s">
        <v>81</v>
      </c>
      <c r="S8" s="68">
        <v>0.22691879866518358</v>
      </c>
      <c r="T8" s="68">
        <v>0.25440988577203988</v>
      </c>
      <c r="U8" s="68">
        <v>0.23981359677405484</v>
      </c>
      <c r="V8" s="68">
        <v>0.21093947656930817</v>
      </c>
      <c r="W8" s="68">
        <v>0.22290343624768674</v>
      </c>
      <c r="X8" s="68">
        <v>0.19873386861273121</v>
      </c>
    </row>
    <row r="9" spans="2:24" ht="15" thickBot="1">
      <c r="Q9" s="65"/>
      <c r="R9" s="67" t="s">
        <v>83</v>
      </c>
      <c r="S9" s="68">
        <v>0.13389447610747338</v>
      </c>
      <c r="T9" s="68">
        <v>0.12819657125421921</v>
      </c>
      <c r="U9" s="68">
        <v>0.14359410869509143</v>
      </c>
      <c r="V9" s="68">
        <v>0.11732915413375312</v>
      </c>
      <c r="W9" s="68">
        <v>0.12259855413987299</v>
      </c>
      <c r="X9" s="68">
        <v>0.12142846598605231</v>
      </c>
    </row>
    <row r="10" spans="2:24" ht="15" thickBot="1">
      <c r="Q10" s="65"/>
      <c r="R10" s="67" t="s">
        <v>85</v>
      </c>
      <c r="S10" s="68">
        <v>0.6391867252273431</v>
      </c>
      <c r="T10" s="68">
        <v>0.61740307786189685</v>
      </c>
      <c r="U10" s="68">
        <v>0.61659229453085351</v>
      </c>
      <c r="V10" s="68">
        <v>0.67171731369296939</v>
      </c>
      <c r="W10" s="68">
        <v>0.65449800961244031</v>
      </c>
      <c r="X10" s="68">
        <v>0.67983766540121615</v>
      </c>
    </row>
    <row r="11" spans="2:24" ht="15" thickBot="1">
      <c r="Q11" s="66"/>
      <c r="R11" s="67" t="s">
        <v>8</v>
      </c>
      <c r="S11" s="68">
        <v>1</v>
      </c>
      <c r="T11" s="68">
        <v>1</v>
      </c>
      <c r="U11" s="68">
        <v>1</v>
      </c>
      <c r="V11" s="68">
        <v>1</v>
      </c>
      <c r="W11" s="68">
        <v>1</v>
      </c>
      <c r="X11" s="68">
        <v>1</v>
      </c>
    </row>
    <row r="38" spans="4:4">
      <c r="D38" s="12" t="s">
        <v>403</v>
      </c>
    </row>
  </sheetData>
  <hyperlinks>
    <hyperlink ref="D38" location="Contents!A1" display="BACK TO CONTENTS" xr:uid="{C2B71AFD-52B9-4F71-B662-FD04BF9751A3}"/>
  </hyperlinks>
  <pageMargins left="0.7" right="0.7" top="0.75" bottom="0.75" header="0.3" footer="0.3"/>
  <pageSetup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163E5-1D8D-41E1-8A3C-FFA7B860B11B}">
  <sheetPr>
    <tabColor rgb="FFC00000"/>
  </sheetPr>
  <dimension ref="B5:S35"/>
  <sheetViews>
    <sheetView showGridLines="0" topLeftCell="A6" workbookViewId="0"/>
  </sheetViews>
  <sheetFormatPr defaultRowHeight="14.4"/>
  <sheetData>
    <row r="5" spans="2:19">
      <c r="B5" s="201" t="s">
        <v>493</v>
      </c>
    </row>
    <row r="6" spans="2:19" ht="15.6">
      <c r="B6" s="203"/>
      <c r="C6" s="3"/>
      <c r="D6" s="3"/>
      <c r="E6" s="3"/>
      <c r="F6" s="3"/>
      <c r="G6" s="3"/>
      <c r="H6" s="3"/>
      <c r="I6" s="3"/>
      <c r="J6" s="3"/>
      <c r="K6" s="3"/>
    </row>
    <row r="7" spans="2:19" ht="15.6">
      <c r="B7" s="3"/>
      <c r="C7" s="3"/>
      <c r="D7" s="3"/>
      <c r="E7" s="3"/>
      <c r="F7" s="3"/>
      <c r="G7" s="3"/>
      <c r="H7" s="3"/>
      <c r="I7" s="3"/>
      <c r="J7" s="3"/>
      <c r="K7" s="3"/>
      <c r="O7" s="50"/>
      <c r="P7" s="50" t="s">
        <v>81</v>
      </c>
      <c r="Q7" s="50" t="s">
        <v>83</v>
      </c>
      <c r="R7" s="50" t="s">
        <v>85</v>
      </c>
    </row>
    <row r="8" spans="2:19" ht="16.2" thickBot="1">
      <c r="B8" s="3"/>
      <c r="C8" s="3"/>
      <c r="D8" s="3"/>
      <c r="E8" s="3"/>
      <c r="F8" s="3"/>
      <c r="G8" s="3"/>
      <c r="H8" s="3"/>
      <c r="I8" s="3"/>
      <c r="J8" s="3"/>
      <c r="K8" s="3"/>
      <c r="O8" s="41">
        <v>2018</v>
      </c>
      <c r="P8" s="44">
        <v>0.442</v>
      </c>
      <c r="Q8" s="44">
        <v>8.4000000000000005E-2</v>
      </c>
      <c r="R8" s="44">
        <v>0.47399999999999998</v>
      </c>
      <c r="S8" s="80">
        <f>P8+Q8+R8</f>
        <v>1</v>
      </c>
    </row>
    <row r="9" spans="2:19" ht="16.2" thickBot="1">
      <c r="B9" s="3"/>
      <c r="C9" s="3"/>
      <c r="D9" s="3"/>
      <c r="E9" s="3"/>
      <c r="F9" s="3"/>
      <c r="G9" s="3"/>
      <c r="H9" s="3"/>
      <c r="I9" s="3"/>
      <c r="J9" s="3"/>
      <c r="K9" s="3"/>
      <c r="O9" s="41">
        <v>2019</v>
      </c>
      <c r="P9" s="44">
        <v>0.42099999999999999</v>
      </c>
      <c r="Q9" s="44">
        <v>0.153</v>
      </c>
      <c r="R9" s="44">
        <v>0.42599999999999999</v>
      </c>
      <c r="S9" s="80">
        <f t="shared" ref="S9:S12" si="0">P9+Q9+R9</f>
        <v>1</v>
      </c>
    </row>
    <row r="10" spans="2:19" ht="16.2" thickBot="1">
      <c r="B10" s="3"/>
      <c r="C10" s="3"/>
      <c r="D10" s="3"/>
      <c r="E10" s="3"/>
      <c r="F10" s="3"/>
      <c r="G10" s="3"/>
      <c r="H10" s="3"/>
      <c r="I10" s="3"/>
      <c r="J10" s="3"/>
      <c r="K10" s="3"/>
      <c r="O10" s="41">
        <v>2020</v>
      </c>
      <c r="P10" s="44">
        <v>0.56599999999999995</v>
      </c>
      <c r="Q10" s="44">
        <v>0.108</v>
      </c>
      <c r="R10" s="44">
        <v>0.32600000000000001</v>
      </c>
      <c r="S10" s="80">
        <f t="shared" si="0"/>
        <v>1</v>
      </c>
    </row>
    <row r="11" spans="2:19" ht="16.2" thickBot="1">
      <c r="B11" s="3"/>
      <c r="C11" s="3"/>
      <c r="D11" s="3"/>
      <c r="E11" s="3"/>
      <c r="F11" s="3"/>
      <c r="G11" s="3"/>
      <c r="H11" s="3"/>
      <c r="I11" s="3"/>
      <c r="J11" s="3"/>
      <c r="K11" s="3"/>
      <c r="O11" s="41">
        <v>2021</v>
      </c>
      <c r="P11" s="44">
        <v>0.66300000000000003</v>
      </c>
      <c r="Q11" s="44">
        <v>9.9000000000000005E-2</v>
      </c>
      <c r="R11" s="44">
        <v>0.23799999999999999</v>
      </c>
      <c r="S11" s="80">
        <f t="shared" si="0"/>
        <v>1</v>
      </c>
    </row>
    <row r="12" spans="2:19" ht="16.2" thickBot="1">
      <c r="B12" s="3"/>
      <c r="C12" s="3"/>
      <c r="D12" s="3"/>
      <c r="E12" s="3"/>
      <c r="F12" s="3"/>
      <c r="G12" s="3"/>
      <c r="H12" s="3"/>
      <c r="I12" s="3"/>
      <c r="J12" s="3"/>
      <c r="K12" s="3"/>
      <c r="O12" s="41">
        <v>2022</v>
      </c>
      <c r="P12" s="44">
        <v>0.60212390280054673</v>
      </c>
      <c r="Q12" s="44">
        <v>8.888098001901068E-2</v>
      </c>
      <c r="R12" s="44">
        <v>0.309</v>
      </c>
      <c r="S12" s="80">
        <f t="shared" si="0"/>
        <v>1.0000048828195574</v>
      </c>
    </row>
    <row r="13" spans="2:19" ht="15.6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9" ht="15.6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9" ht="15.6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9" ht="15.6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.6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.6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.6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.6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.6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.6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.6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.6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.6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.6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.6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.6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.6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.6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.6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.6">
      <c r="B32" s="3"/>
      <c r="C32" s="3"/>
      <c r="D32" s="3"/>
      <c r="E32" s="3"/>
      <c r="F32" s="3"/>
      <c r="G32" s="3"/>
      <c r="H32" s="3"/>
      <c r="I32" s="3"/>
      <c r="J32" s="3"/>
      <c r="K32" s="3"/>
    </row>
    <row r="35" spans="4:4">
      <c r="D35" s="12" t="s">
        <v>403</v>
      </c>
    </row>
  </sheetData>
  <hyperlinks>
    <hyperlink ref="D35" location="Contents!A1" display="BACK TO CONTENTS" xr:uid="{7EEC366B-4CD8-44C1-B329-5FAA0A3E1EF7}"/>
  </hyperlinks>
  <pageMargins left="0.7" right="0.7" top="0.75" bottom="0.75" header="0.3" footer="0.3"/>
  <pageSetup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30785-290E-4FD5-909F-2A0066692C1A}">
  <sheetPr>
    <tabColor rgb="FFC00000"/>
  </sheetPr>
  <dimension ref="B2:U32"/>
  <sheetViews>
    <sheetView showGridLines="0" topLeftCell="A10" workbookViewId="0">
      <selection activeCell="D32" sqref="D32"/>
    </sheetView>
  </sheetViews>
  <sheetFormatPr defaultRowHeight="14.4"/>
  <sheetData>
    <row r="2" spans="2:21">
      <c r="B2" s="201" t="s">
        <v>495</v>
      </c>
    </row>
    <row r="4" spans="2:21">
      <c r="Q4" s="50"/>
      <c r="R4" s="50" t="s">
        <v>81</v>
      </c>
      <c r="S4" s="50" t="s">
        <v>83</v>
      </c>
      <c r="T4" s="50" t="s">
        <v>85</v>
      </c>
    </row>
    <row r="5" spans="2:21" ht="15" thickBot="1">
      <c r="Q5" s="41">
        <v>2018</v>
      </c>
      <c r="R5" s="44">
        <v>0.50800000000000001</v>
      </c>
      <c r="S5" s="44">
        <v>0.153</v>
      </c>
      <c r="T5" s="44">
        <v>0.33900000000000002</v>
      </c>
      <c r="U5" s="80">
        <f>SUM(R5:T5)</f>
        <v>1</v>
      </c>
    </row>
    <row r="6" spans="2:21" ht="15" thickBot="1">
      <c r="Q6" s="41">
        <v>2019</v>
      </c>
      <c r="R6" s="44">
        <v>0.52</v>
      </c>
      <c r="S6" s="44">
        <v>0.17700000000000002</v>
      </c>
      <c r="T6" s="44">
        <v>0.30299999999999999</v>
      </c>
      <c r="U6" s="80">
        <f t="shared" ref="U6:U9" si="0">SUM(R6:T6)</f>
        <v>1</v>
      </c>
    </row>
    <row r="7" spans="2:21" ht="15" thickBot="1">
      <c r="Q7" s="41">
        <v>2020</v>
      </c>
      <c r="R7" s="44">
        <v>0.52200000000000002</v>
      </c>
      <c r="S7" s="44">
        <v>0.14799999999999999</v>
      </c>
      <c r="T7" s="44">
        <v>0.33000000000000007</v>
      </c>
      <c r="U7" s="80">
        <f t="shared" si="0"/>
        <v>1</v>
      </c>
    </row>
    <row r="8" spans="2:21" ht="15" thickBot="1">
      <c r="Q8" s="41">
        <v>2021</v>
      </c>
      <c r="R8" s="44">
        <v>0.52900000000000003</v>
      </c>
      <c r="S8" s="44">
        <v>0.14699999999999999</v>
      </c>
      <c r="T8" s="44">
        <v>0.32400000000000001</v>
      </c>
      <c r="U8" s="80">
        <f t="shared" si="0"/>
        <v>1</v>
      </c>
    </row>
    <row r="9" spans="2:21" ht="15" thickBot="1">
      <c r="Q9" s="41">
        <v>2022</v>
      </c>
      <c r="R9" s="44">
        <v>0.4490486355536239</v>
      </c>
      <c r="S9" s="44">
        <v>0.19215470012754701</v>
      </c>
      <c r="T9" s="44">
        <v>0.35852646719947801</v>
      </c>
      <c r="U9" s="80">
        <f t="shared" si="0"/>
        <v>0.99972980288064894</v>
      </c>
    </row>
    <row r="32" spans="4:4">
      <c r="D32" s="12" t="s">
        <v>403</v>
      </c>
    </row>
  </sheetData>
  <hyperlinks>
    <hyperlink ref="D32" location="Contents!A1" display="BACK TO CONTENTS" xr:uid="{BFFED30C-F3BE-4E00-904A-236FF3D2ED44}"/>
  </hyperlinks>
  <pageMargins left="0.7" right="0.7" top="0.75" bottom="0.75" header="0.3" footer="0.3"/>
  <pageSetup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70F8E-9DA8-4BE7-87A1-539705280B47}">
  <sheetPr>
    <tabColor rgb="FFC00000"/>
  </sheetPr>
  <dimension ref="C3:Q30"/>
  <sheetViews>
    <sheetView showGridLines="0" topLeftCell="A4" workbookViewId="0">
      <selection activeCell="E30" sqref="E30"/>
    </sheetView>
  </sheetViews>
  <sheetFormatPr defaultRowHeight="14.4"/>
  <sheetData>
    <row r="3" spans="3:17">
      <c r="C3" s="201" t="s">
        <v>496</v>
      </c>
    </row>
    <row r="5" spans="3:17" ht="15.6">
      <c r="O5" s="91" t="s">
        <v>421</v>
      </c>
      <c r="P5" s="92">
        <v>2022</v>
      </c>
      <c r="Q5" s="92" t="s">
        <v>424</v>
      </c>
    </row>
    <row r="6" spans="3:17">
      <c r="O6" s="93" t="s">
        <v>425</v>
      </c>
      <c r="P6" s="94">
        <v>63666.505945949997</v>
      </c>
      <c r="Q6" s="101">
        <v>0.3580879655523595</v>
      </c>
    </row>
    <row r="7" spans="3:17">
      <c r="O7" s="93" t="s">
        <v>35</v>
      </c>
      <c r="P7" s="94">
        <v>31869.28356507999</v>
      </c>
      <c r="Q7" s="101">
        <v>0.17924663440960653</v>
      </c>
    </row>
    <row r="8" spans="3:17">
      <c r="O8" s="93" t="s">
        <v>32</v>
      </c>
      <c r="P8" s="94">
        <v>29080.018246950029</v>
      </c>
      <c r="Q8" s="101">
        <v>0.1635585998879249</v>
      </c>
    </row>
    <row r="9" spans="3:17">
      <c r="O9" s="28" t="s">
        <v>30</v>
      </c>
      <c r="P9" s="94">
        <v>10318.105127539993</v>
      </c>
      <c r="Q9" s="101">
        <v>5.8033485874234639E-2</v>
      </c>
    </row>
    <row r="10" spans="3:17">
      <c r="O10" s="93" t="s">
        <v>426</v>
      </c>
      <c r="P10" s="94">
        <v>7921.7457216799994</v>
      </c>
      <c r="Q10" s="101">
        <v>4.4555324137117158E-2</v>
      </c>
    </row>
    <row r="11" spans="3:17">
      <c r="O11" s="102" t="s">
        <v>133</v>
      </c>
      <c r="P11" s="103">
        <v>32918.1</v>
      </c>
      <c r="Q11" s="104">
        <v>0.2</v>
      </c>
    </row>
    <row r="12" spans="3:17">
      <c r="Q12" s="95">
        <f>SUM(Q6:Q11)</f>
        <v>1.0034820098612427</v>
      </c>
    </row>
    <row r="30" spans="5:5">
      <c r="E30" s="12" t="s">
        <v>403</v>
      </c>
    </row>
  </sheetData>
  <hyperlinks>
    <hyperlink ref="E30" location="Contents!A1" display="BACK TO CONTENTS" xr:uid="{BC659C75-828C-4836-8357-311F87D2660B}"/>
  </hyperlinks>
  <pageMargins left="0.7" right="0.7" top="0.75" bottom="0.75" header="0.3" footer="0.3"/>
  <pageSetup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AA8CC-BE3C-4904-BA72-B305BB6E534E}">
  <sheetPr>
    <tabColor rgb="FFC00000"/>
  </sheetPr>
  <dimension ref="C3:O28"/>
  <sheetViews>
    <sheetView showGridLines="0" workbookViewId="0"/>
  </sheetViews>
  <sheetFormatPr defaultRowHeight="14.4"/>
  <cols>
    <col min="13" max="13" width="40.44140625" bestFit="1" customWidth="1"/>
    <col min="15" max="15" width="10.6640625" bestFit="1" customWidth="1"/>
  </cols>
  <sheetData>
    <row r="3" spans="3:15">
      <c r="C3" s="202" t="s">
        <v>497</v>
      </c>
    </row>
    <row r="5" spans="3:15">
      <c r="M5" s="96" t="s">
        <v>421</v>
      </c>
      <c r="N5" s="98" t="s">
        <v>424</v>
      </c>
      <c r="O5" s="97">
        <v>2022</v>
      </c>
    </row>
    <row r="6" spans="3:15">
      <c r="M6" s="99" t="s">
        <v>32</v>
      </c>
      <c r="N6" s="100">
        <v>0.40509954920795227</v>
      </c>
      <c r="O6" s="204">
        <v>149449.93609792</v>
      </c>
    </row>
    <row r="7" spans="3:15">
      <c r="M7" s="99" t="s">
        <v>46</v>
      </c>
      <c r="N7" s="100">
        <v>0.30425591149303716</v>
      </c>
      <c r="O7" s="204">
        <v>112246.54932090995</v>
      </c>
    </row>
    <row r="8" spans="3:15">
      <c r="M8" s="99" t="s">
        <v>425</v>
      </c>
      <c r="N8" s="100">
        <v>0.10915251767275734</v>
      </c>
      <c r="O8" s="204">
        <v>40268.711290880005</v>
      </c>
    </row>
    <row r="9" spans="3:15">
      <c r="M9" s="99" t="s">
        <v>52</v>
      </c>
      <c r="N9" s="100">
        <v>5.8060556359580039E-2</v>
      </c>
      <c r="O9" s="204">
        <v>21419.787937840003</v>
      </c>
    </row>
    <row r="10" spans="3:15">
      <c r="M10" s="99" t="s">
        <v>58</v>
      </c>
      <c r="N10" s="100">
        <v>5.1714895127481585E-2</v>
      </c>
      <c r="O10" s="204">
        <v>19078.737034449994</v>
      </c>
    </row>
    <row r="11" spans="3:15">
      <c r="M11" s="105" t="s">
        <v>133</v>
      </c>
      <c r="N11" s="106">
        <v>7.0000000000000007E-2</v>
      </c>
      <c r="O11" s="205">
        <v>26457.785118300002</v>
      </c>
    </row>
    <row r="12" spans="3:15">
      <c r="N12" s="95">
        <f>SUM(N6:N11)</f>
        <v>0.99828342986080854</v>
      </c>
    </row>
    <row r="28" spans="4:4">
      <c r="D28" s="12" t="s">
        <v>403</v>
      </c>
    </row>
  </sheetData>
  <hyperlinks>
    <hyperlink ref="D28" location="Contents!A1" display="BACK TO CONTENTS" xr:uid="{11EDDAD0-7929-4956-A440-AD00952C7EC6}"/>
  </hyperlinks>
  <pageMargins left="0.7" right="0.7" top="0.75" bottom="0.75" header="0.3" footer="0.3"/>
  <pageSetup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2251E-8130-403F-A019-C7453AF4974F}">
  <sheetPr>
    <tabColor rgb="FFC00000"/>
  </sheetPr>
  <dimension ref="B4:S25"/>
  <sheetViews>
    <sheetView showGridLines="0" tabSelected="1" workbookViewId="0">
      <selection activeCell="N18" sqref="N18"/>
    </sheetView>
  </sheetViews>
  <sheetFormatPr defaultRowHeight="14.4"/>
  <sheetData>
    <row r="4" spans="2:19" ht="15" thickBot="1">
      <c r="B4" s="1" t="s">
        <v>694</v>
      </c>
    </row>
    <row r="5" spans="2:19" ht="15" thickBot="1">
      <c r="N5" s="530" t="s">
        <v>695</v>
      </c>
      <c r="O5" s="531">
        <v>2018</v>
      </c>
      <c r="P5" s="532">
        <v>2019</v>
      </c>
      <c r="Q5" s="531">
        <v>2020</v>
      </c>
      <c r="R5" s="531">
        <v>2021</v>
      </c>
      <c r="S5" s="531">
        <v>2022</v>
      </c>
    </row>
    <row r="6" spans="2:19">
      <c r="N6" s="533" t="s">
        <v>696</v>
      </c>
      <c r="O6" s="534">
        <v>0.82876551289408418</v>
      </c>
      <c r="P6" s="534">
        <v>0.84141854716927067</v>
      </c>
      <c r="Q6" s="534">
        <v>0.8381369603916462</v>
      </c>
      <c r="R6" s="534">
        <v>0.80588194690156056</v>
      </c>
      <c r="S6" s="534">
        <v>0.79934336052297517</v>
      </c>
    </row>
    <row r="7" spans="2:19">
      <c r="N7" s="533" t="s">
        <v>697</v>
      </c>
      <c r="O7" s="534">
        <v>1.6155692188517919E-2</v>
      </c>
      <c r="P7" s="534">
        <v>1.7625160452053437E-2</v>
      </c>
      <c r="Q7" s="534">
        <v>1.6868752890775364E-2</v>
      </c>
      <c r="R7" s="534">
        <v>1.9879461220940524E-2</v>
      </c>
      <c r="S7" s="534">
        <v>2.6308565685824917E-2</v>
      </c>
    </row>
    <row r="8" spans="2:19">
      <c r="N8" s="533" t="s">
        <v>698</v>
      </c>
      <c r="O8" s="534">
        <v>0.15507879491739793</v>
      </c>
      <c r="P8" s="534">
        <v>0.14095629237867596</v>
      </c>
      <c r="Q8" s="534">
        <v>0.14499428671757841</v>
      </c>
      <c r="R8" s="534">
        <v>0.17423859187749888</v>
      </c>
      <c r="S8" s="534">
        <v>0.17434807379119988</v>
      </c>
    </row>
    <row r="9" spans="2:19">
      <c r="O9" s="526">
        <f>SUM(O6:O8)</f>
        <v>1</v>
      </c>
      <c r="P9" s="526">
        <f t="shared" ref="P9:S9" si="0">SUM(P6:P8)</f>
        <v>1</v>
      </c>
      <c r="Q9" s="526">
        <f t="shared" si="0"/>
        <v>1</v>
      </c>
      <c r="R9" s="526">
        <f t="shared" si="0"/>
        <v>1</v>
      </c>
      <c r="S9" s="526">
        <f t="shared" si="0"/>
        <v>1</v>
      </c>
    </row>
    <row r="12" spans="2:19">
      <c r="O12" s="76"/>
      <c r="P12" s="76"/>
      <c r="Q12" s="76"/>
      <c r="R12" s="76"/>
      <c r="S12" s="76"/>
    </row>
    <row r="13" spans="2:19">
      <c r="O13" s="76"/>
      <c r="P13" s="76"/>
      <c r="Q13" s="76"/>
      <c r="R13" s="76"/>
      <c r="S13" s="76"/>
    </row>
    <row r="14" spans="2:19">
      <c r="O14" s="76"/>
      <c r="P14" s="76"/>
      <c r="Q14" s="76"/>
      <c r="R14" s="76"/>
      <c r="S14" s="76"/>
    </row>
    <row r="25" spans="4:4">
      <c r="D25" s="12" t="s">
        <v>403</v>
      </c>
    </row>
  </sheetData>
  <hyperlinks>
    <hyperlink ref="C24" location="Contents!A1" display="BACK TO CONTENTS" xr:uid="{D027D6F2-A7C1-4830-93C0-E1FC90BD1C42}"/>
    <hyperlink ref="D25" location="Contents!A1" display="BACK TO CONTENTS" xr:uid="{B1378329-128A-4A2C-B6FF-650814BF26B9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AB9F8-9597-452F-BEDD-11065A54F011}">
  <sheetPr>
    <tabColor rgb="FFC00000"/>
  </sheetPr>
  <dimension ref="B3:M34"/>
  <sheetViews>
    <sheetView showGridLines="0" topLeftCell="A31" workbookViewId="0">
      <selection activeCell="C34" sqref="C34"/>
    </sheetView>
  </sheetViews>
  <sheetFormatPr defaultColWidth="8.88671875" defaultRowHeight="15.6"/>
  <cols>
    <col min="1" max="1" width="8.88671875" style="251"/>
    <col min="2" max="2" width="15.33203125" style="251" customWidth="1"/>
    <col min="3" max="3" width="109.6640625" style="251" customWidth="1"/>
    <col min="4" max="6" width="9.109375" style="251" bestFit="1" customWidth="1"/>
    <col min="7" max="7" width="12" style="251" customWidth="1"/>
    <col min="8" max="8" width="9.109375" style="251" customWidth="1"/>
    <col min="9" max="9" width="8.6640625" style="251" customWidth="1"/>
    <col min="10" max="10" width="10.5546875" style="251" customWidth="1"/>
    <col min="11" max="11" width="8.88671875" style="251" customWidth="1"/>
    <col min="12" max="12" width="8.88671875" style="251"/>
    <col min="13" max="13" width="11.44140625" style="251" bestFit="1" customWidth="1"/>
    <col min="14" max="16384" width="8.88671875" style="251"/>
  </cols>
  <sheetData>
    <row r="3" spans="2:11">
      <c r="B3" s="7" t="s">
        <v>503</v>
      </c>
      <c r="D3" s="585"/>
      <c r="E3" s="585"/>
      <c r="F3" s="585"/>
      <c r="G3" s="585"/>
      <c r="H3" s="585"/>
      <c r="I3" s="585"/>
      <c r="J3" s="585"/>
      <c r="K3" s="585"/>
    </row>
    <row r="4" spans="2:11">
      <c r="B4" s="7"/>
      <c r="D4" s="364"/>
      <c r="E4" s="364"/>
      <c r="F4" s="364"/>
      <c r="G4" s="364"/>
      <c r="H4" s="364"/>
      <c r="I4" s="364"/>
      <c r="J4" s="364"/>
      <c r="K4" s="364"/>
    </row>
    <row r="5" spans="2:11" ht="15.6" customHeight="1">
      <c r="B5" s="582" t="s">
        <v>26</v>
      </c>
      <c r="C5" s="587" t="s">
        <v>27</v>
      </c>
      <c r="D5" s="586">
        <v>2021</v>
      </c>
      <c r="E5" s="586"/>
      <c r="F5" s="586"/>
      <c r="G5" s="586"/>
      <c r="H5" s="586">
        <v>2022</v>
      </c>
      <c r="I5" s="586"/>
      <c r="J5" s="586"/>
      <c r="K5" s="586"/>
    </row>
    <row r="6" spans="2:11" ht="26.4">
      <c r="B6" s="583"/>
      <c r="C6" s="588"/>
      <c r="D6" s="233" t="s">
        <v>20</v>
      </c>
      <c r="E6" s="233" t="s">
        <v>74</v>
      </c>
      <c r="F6" s="233" t="s">
        <v>75</v>
      </c>
      <c r="G6" s="233" t="s">
        <v>22</v>
      </c>
      <c r="H6" s="234" t="s">
        <v>20</v>
      </c>
      <c r="I6" s="85" t="s">
        <v>74</v>
      </c>
      <c r="J6" s="234" t="s">
        <v>22</v>
      </c>
      <c r="K6" s="85" t="s">
        <v>75</v>
      </c>
    </row>
    <row r="7" spans="2:11">
      <c r="B7" s="584"/>
      <c r="C7" s="85" t="s">
        <v>28</v>
      </c>
      <c r="D7" s="85"/>
      <c r="E7" s="234"/>
      <c r="F7" s="234"/>
      <c r="G7" s="234"/>
      <c r="H7" s="143"/>
      <c r="I7" s="143"/>
      <c r="J7" s="143"/>
      <c r="K7" s="143"/>
    </row>
    <row r="8" spans="2:11">
      <c r="B8" s="376" t="s">
        <v>29</v>
      </c>
      <c r="C8" s="377" t="s">
        <v>30</v>
      </c>
      <c r="D8" s="378">
        <v>4291</v>
      </c>
      <c r="E8" s="379">
        <v>2085</v>
      </c>
      <c r="F8" s="380">
        <v>602</v>
      </c>
      <c r="G8" s="379">
        <v>6119</v>
      </c>
      <c r="H8" s="130">
        <v>4459</v>
      </c>
      <c r="I8" s="130">
        <v>3119</v>
      </c>
      <c r="J8" s="130">
        <v>9358</v>
      </c>
      <c r="K8" s="130">
        <v>639</v>
      </c>
    </row>
    <row r="9" spans="2:11">
      <c r="B9" s="376" t="s">
        <v>31</v>
      </c>
      <c r="C9" s="377" t="s">
        <v>32</v>
      </c>
      <c r="D9" s="378">
        <v>2348</v>
      </c>
      <c r="E9" s="380">
        <v>886</v>
      </c>
      <c r="F9" s="380">
        <v>475</v>
      </c>
      <c r="G9" s="380">
        <v>338</v>
      </c>
      <c r="H9" s="130">
        <v>3077</v>
      </c>
      <c r="I9" s="130">
        <v>1197</v>
      </c>
      <c r="J9" s="130">
        <v>493</v>
      </c>
      <c r="K9" s="130">
        <v>603</v>
      </c>
    </row>
    <row r="10" spans="2:11">
      <c r="B10" s="381"/>
      <c r="C10" s="85" t="s">
        <v>33</v>
      </c>
      <c r="D10" s="382"/>
      <c r="E10" s="383"/>
      <c r="F10" s="383"/>
      <c r="G10" s="383"/>
      <c r="H10" s="384"/>
      <c r="I10" s="384"/>
      <c r="J10" s="384"/>
      <c r="K10" s="384"/>
    </row>
    <row r="11" spans="2:11">
      <c r="B11" s="376" t="s">
        <v>34</v>
      </c>
      <c r="C11" s="377" t="s">
        <v>35</v>
      </c>
      <c r="D11" s="378">
        <v>3296</v>
      </c>
      <c r="E11" s="379">
        <v>2453</v>
      </c>
      <c r="F11" s="379">
        <v>1452</v>
      </c>
      <c r="G11" s="379">
        <v>4050</v>
      </c>
      <c r="H11" s="130">
        <v>3707</v>
      </c>
      <c r="I11" s="130">
        <v>3429</v>
      </c>
      <c r="J11" s="130">
        <v>5628</v>
      </c>
      <c r="K11" s="130">
        <v>1707</v>
      </c>
    </row>
    <row r="12" spans="2:11">
      <c r="B12" s="376" t="s">
        <v>36</v>
      </c>
      <c r="C12" s="377" t="s">
        <v>37</v>
      </c>
      <c r="D12" s="385">
        <v>518</v>
      </c>
      <c r="E12" s="380">
        <v>235</v>
      </c>
      <c r="F12" s="380">
        <v>147</v>
      </c>
      <c r="G12" s="380">
        <v>308</v>
      </c>
      <c r="H12" s="130">
        <v>601</v>
      </c>
      <c r="I12" s="130">
        <v>311</v>
      </c>
      <c r="J12" s="130">
        <v>364</v>
      </c>
      <c r="K12" s="130">
        <v>169</v>
      </c>
    </row>
    <row r="13" spans="2:11">
      <c r="B13" s="376" t="s">
        <v>38</v>
      </c>
      <c r="C13" s="377" t="s">
        <v>39</v>
      </c>
      <c r="D13" s="385">
        <v>190</v>
      </c>
      <c r="E13" s="380">
        <v>116</v>
      </c>
      <c r="F13" s="380">
        <v>50</v>
      </c>
      <c r="G13" s="380">
        <v>306</v>
      </c>
      <c r="H13" s="130">
        <v>190</v>
      </c>
      <c r="I13" s="130">
        <v>151</v>
      </c>
      <c r="J13" s="130">
        <v>363</v>
      </c>
      <c r="K13" s="130">
        <v>54</v>
      </c>
    </row>
    <row r="14" spans="2:11">
      <c r="B14" s="376" t="s">
        <v>40</v>
      </c>
      <c r="C14" s="377" t="s">
        <v>41</v>
      </c>
      <c r="D14" s="378">
        <v>5284</v>
      </c>
      <c r="E14" s="379">
        <v>3070</v>
      </c>
      <c r="F14" s="379">
        <v>1878</v>
      </c>
      <c r="G14" s="379">
        <v>7634</v>
      </c>
      <c r="H14" s="130">
        <v>5910</v>
      </c>
      <c r="I14" s="130">
        <v>3940</v>
      </c>
      <c r="J14" s="130">
        <v>9229</v>
      </c>
      <c r="K14" s="130">
        <v>2251</v>
      </c>
    </row>
    <row r="15" spans="2:11">
      <c r="B15" s="381"/>
      <c r="C15" s="85" t="s">
        <v>42</v>
      </c>
      <c r="D15" s="386"/>
      <c r="E15" s="383"/>
      <c r="F15" s="383"/>
      <c r="G15" s="383"/>
      <c r="H15" s="384"/>
      <c r="I15" s="384"/>
      <c r="J15" s="384"/>
      <c r="K15" s="384"/>
    </row>
    <row r="16" spans="2:11">
      <c r="B16" s="376" t="s">
        <v>43</v>
      </c>
      <c r="C16" s="377" t="s">
        <v>44</v>
      </c>
      <c r="D16" s="378">
        <v>19153</v>
      </c>
      <c r="E16" s="379">
        <v>13729</v>
      </c>
      <c r="F16" s="379">
        <v>7030</v>
      </c>
      <c r="G16" s="379">
        <v>56254</v>
      </c>
      <c r="H16" s="130">
        <v>21159</v>
      </c>
      <c r="I16" s="130">
        <v>16022</v>
      </c>
      <c r="J16" s="130">
        <v>62050</v>
      </c>
      <c r="K16" s="130">
        <v>7820</v>
      </c>
    </row>
    <row r="17" spans="2:13">
      <c r="B17" s="376" t="s">
        <v>45</v>
      </c>
      <c r="C17" s="377" t="s">
        <v>46</v>
      </c>
      <c r="D17" s="378">
        <v>2215</v>
      </c>
      <c r="E17" s="379">
        <v>1464</v>
      </c>
      <c r="F17" s="380">
        <v>836</v>
      </c>
      <c r="G17" s="379">
        <v>3901</v>
      </c>
      <c r="H17" s="130">
        <v>2586</v>
      </c>
      <c r="I17" s="130">
        <v>1889</v>
      </c>
      <c r="J17" s="130">
        <v>4921</v>
      </c>
      <c r="K17" s="130">
        <v>1017</v>
      </c>
    </row>
    <row r="18" spans="2:13">
      <c r="B18" s="376" t="s">
        <v>47</v>
      </c>
      <c r="C18" s="377" t="s">
        <v>48</v>
      </c>
      <c r="D18" s="378">
        <v>1412</v>
      </c>
      <c r="E18" s="379">
        <v>1178</v>
      </c>
      <c r="F18" s="380">
        <v>441</v>
      </c>
      <c r="G18" s="379">
        <v>3328</v>
      </c>
      <c r="H18" s="130">
        <v>1375</v>
      </c>
      <c r="I18" s="130">
        <v>1529</v>
      </c>
      <c r="J18" s="130">
        <v>3964</v>
      </c>
      <c r="K18" s="130">
        <v>532</v>
      </c>
    </row>
    <row r="19" spans="2:13">
      <c r="B19" s="376" t="s">
        <v>49</v>
      </c>
      <c r="C19" s="377" t="s">
        <v>50</v>
      </c>
      <c r="D19" s="378">
        <v>1201</v>
      </c>
      <c r="E19" s="380">
        <v>583</v>
      </c>
      <c r="F19" s="380">
        <v>259</v>
      </c>
      <c r="G19" s="379">
        <v>1588</v>
      </c>
      <c r="H19" s="130">
        <v>1319</v>
      </c>
      <c r="I19" s="130">
        <v>810</v>
      </c>
      <c r="J19" s="130">
        <v>1859</v>
      </c>
      <c r="K19" s="130">
        <v>340</v>
      </c>
    </row>
    <row r="20" spans="2:13">
      <c r="B20" s="376" t="s">
        <v>51</v>
      </c>
      <c r="C20" s="377" t="s">
        <v>52</v>
      </c>
      <c r="D20" s="378">
        <v>1284</v>
      </c>
      <c r="E20" s="380">
        <v>708</v>
      </c>
      <c r="F20" s="380">
        <v>155</v>
      </c>
      <c r="G20" s="379">
        <v>2228</v>
      </c>
      <c r="H20" s="130">
        <v>1412</v>
      </c>
      <c r="I20" s="130">
        <v>906</v>
      </c>
      <c r="J20" s="130">
        <v>2775</v>
      </c>
      <c r="K20" s="130">
        <v>171</v>
      </c>
    </row>
    <row r="21" spans="2:13">
      <c r="B21" s="376" t="s">
        <v>53</v>
      </c>
      <c r="C21" s="377" t="s">
        <v>54</v>
      </c>
      <c r="D21" s="378">
        <v>2024</v>
      </c>
      <c r="E21" s="380">
        <v>419</v>
      </c>
      <c r="F21" s="380">
        <v>238</v>
      </c>
      <c r="G21" s="379">
        <v>1263</v>
      </c>
      <c r="H21" s="130">
        <v>1839</v>
      </c>
      <c r="I21" s="130">
        <v>531</v>
      </c>
      <c r="J21" s="130">
        <v>1710</v>
      </c>
      <c r="K21" s="130">
        <v>262</v>
      </c>
    </row>
    <row r="22" spans="2:13">
      <c r="B22" s="376" t="s">
        <v>55</v>
      </c>
      <c r="C22" s="377" t="s">
        <v>56</v>
      </c>
      <c r="D22" s="378">
        <v>2987</v>
      </c>
      <c r="E22" s="379">
        <v>1837</v>
      </c>
      <c r="F22" s="380">
        <v>756</v>
      </c>
      <c r="G22" s="379">
        <v>5194</v>
      </c>
      <c r="H22" s="130">
        <v>3624</v>
      </c>
      <c r="I22" s="130">
        <v>2077</v>
      </c>
      <c r="J22" s="130">
        <v>2211</v>
      </c>
      <c r="K22" s="130">
        <v>1079</v>
      </c>
    </row>
    <row r="23" spans="2:13">
      <c r="B23" s="376" t="s">
        <v>57</v>
      </c>
      <c r="C23" s="377" t="s">
        <v>58</v>
      </c>
      <c r="D23" s="378">
        <v>2260</v>
      </c>
      <c r="E23" s="380">
        <v>241</v>
      </c>
      <c r="F23" s="380">
        <v>18</v>
      </c>
      <c r="G23" s="380">
        <v>148</v>
      </c>
      <c r="H23" s="130">
        <v>3083</v>
      </c>
      <c r="I23" s="130">
        <v>2423</v>
      </c>
      <c r="J23" s="130">
        <v>6405</v>
      </c>
      <c r="K23" s="130">
        <v>935</v>
      </c>
    </row>
    <row r="24" spans="2:13">
      <c r="B24" s="376" t="s">
        <v>59</v>
      </c>
      <c r="C24" s="377" t="s">
        <v>60</v>
      </c>
      <c r="D24" s="385">
        <v>109</v>
      </c>
      <c r="E24" s="379">
        <v>1848</v>
      </c>
      <c r="F24" s="380">
        <v>954</v>
      </c>
      <c r="G24" s="379">
        <v>1981</v>
      </c>
      <c r="H24" s="130">
        <v>115</v>
      </c>
      <c r="I24" s="130">
        <v>399</v>
      </c>
      <c r="J24" s="130">
        <v>189</v>
      </c>
      <c r="K24" s="130">
        <v>22</v>
      </c>
    </row>
    <row r="25" spans="2:13">
      <c r="B25" s="376" t="s">
        <v>61</v>
      </c>
      <c r="C25" s="377" t="s">
        <v>62</v>
      </c>
      <c r="D25" s="378">
        <v>1172</v>
      </c>
      <c r="E25" s="379">
        <v>1402</v>
      </c>
      <c r="F25" s="380">
        <v>31</v>
      </c>
      <c r="G25" s="379">
        <v>2853</v>
      </c>
      <c r="H25" s="130">
        <v>1221</v>
      </c>
      <c r="I25" s="130">
        <v>1827</v>
      </c>
      <c r="J25" s="130">
        <v>3193</v>
      </c>
      <c r="K25" s="130">
        <v>29</v>
      </c>
    </row>
    <row r="26" spans="2:13">
      <c r="B26" s="376" t="s">
        <v>63</v>
      </c>
      <c r="C26" s="377" t="s">
        <v>64</v>
      </c>
      <c r="D26" s="385">
        <v>837</v>
      </c>
      <c r="E26" s="380">
        <v>851</v>
      </c>
      <c r="F26" s="380">
        <v>54</v>
      </c>
      <c r="G26" s="380">
        <v>911</v>
      </c>
      <c r="H26" s="130">
        <v>890</v>
      </c>
      <c r="I26" s="130">
        <v>1083</v>
      </c>
      <c r="J26" s="130">
        <v>1129</v>
      </c>
      <c r="K26" s="130">
        <v>72</v>
      </c>
    </row>
    <row r="27" spans="2:13">
      <c r="B27" s="376" t="s">
        <v>65</v>
      </c>
      <c r="C27" s="377" t="s">
        <v>66</v>
      </c>
      <c r="D27" s="385">
        <v>420</v>
      </c>
      <c r="E27" s="380">
        <v>328</v>
      </c>
      <c r="F27" s="380">
        <v>77</v>
      </c>
      <c r="G27" s="380">
        <v>980</v>
      </c>
      <c r="H27" s="130">
        <v>434</v>
      </c>
      <c r="I27" s="130">
        <v>415</v>
      </c>
      <c r="J27" s="130">
        <v>1133</v>
      </c>
      <c r="K27" s="130">
        <v>83</v>
      </c>
    </row>
    <row r="28" spans="2:13">
      <c r="B28" s="376" t="s">
        <v>67</v>
      </c>
      <c r="C28" s="377" t="s">
        <v>68</v>
      </c>
      <c r="D28" s="378">
        <v>6441</v>
      </c>
      <c r="E28" s="379">
        <v>4036</v>
      </c>
      <c r="F28" s="379">
        <v>1238</v>
      </c>
      <c r="G28" s="379">
        <v>24292</v>
      </c>
      <c r="H28" s="130">
        <v>7173</v>
      </c>
      <c r="I28" s="130">
        <v>4770</v>
      </c>
      <c r="J28" s="130">
        <v>25789</v>
      </c>
      <c r="K28" s="130">
        <v>1332</v>
      </c>
    </row>
    <row r="29" spans="2:13">
      <c r="B29" s="376" t="s">
        <v>69</v>
      </c>
      <c r="C29" s="377" t="s">
        <v>70</v>
      </c>
      <c r="D29" s="385">
        <v>257</v>
      </c>
      <c r="E29" s="380">
        <v>121</v>
      </c>
      <c r="F29" s="380">
        <v>5</v>
      </c>
      <c r="G29" s="380">
        <v>119</v>
      </c>
      <c r="H29" s="130">
        <v>233</v>
      </c>
      <c r="I29" s="130">
        <v>136</v>
      </c>
      <c r="J29" s="130">
        <v>124</v>
      </c>
      <c r="K29" s="130">
        <v>6</v>
      </c>
    </row>
    <row r="30" spans="2:13">
      <c r="B30" s="376" t="s">
        <v>71</v>
      </c>
      <c r="C30" s="377" t="s">
        <v>72</v>
      </c>
      <c r="D30" s="385">
        <v>17</v>
      </c>
      <c r="E30" s="380">
        <v>15</v>
      </c>
      <c r="F30" s="380">
        <v>5</v>
      </c>
      <c r="G30" s="380">
        <v>84</v>
      </c>
      <c r="H30" s="130">
        <v>20</v>
      </c>
      <c r="I30" s="130">
        <v>20</v>
      </c>
      <c r="J30" s="130">
        <v>104</v>
      </c>
      <c r="K30" s="130">
        <v>6</v>
      </c>
    </row>
    <row r="31" spans="2:13">
      <c r="B31" s="387"/>
      <c r="C31" s="377" t="s">
        <v>73</v>
      </c>
      <c r="D31" s="378">
        <v>1539</v>
      </c>
      <c r="E31" s="379">
        <v>2316</v>
      </c>
      <c r="F31" s="380">
        <v>69</v>
      </c>
      <c r="G31" s="379">
        <v>8835</v>
      </c>
      <c r="H31" s="130">
        <v>2390</v>
      </c>
      <c r="I31" s="130">
        <v>1584</v>
      </c>
      <c r="J31" s="130">
        <v>27028</v>
      </c>
      <c r="K31" s="130">
        <v>131</v>
      </c>
    </row>
    <row r="32" spans="2:13">
      <c r="B32" s="382"/>
      <c r="C32" s="382" t="s">
        <v>8</v>
      </c>
      <c r="D32" s="388">
        <v>59255</v>
      </c>
      <c r="E32" s="389">
        <v>39921</v>
      </c>
      <c r="F32" s="389">
        <v>16770</v>
      </c>
      <c r="G32" s="389">
        <v>132714</v>
      </c>
      <c r="H32" s="390">
        <f>SUM(H8:H31)</f>
        <v>66817</v>
      </c>
      <c r="I32" s="390">
        <f t="shared" ref="I32:J32" si="0">SUM(I8:I31)</f>
        <v>48568</v>
      </c>
      <c r="J32" s="390">
        <f t="shared" si="0"/>
        <v>170019</v>
      </c>
      <c r="K32" s="390">
        <f>SUM(K8:K31)</f>
        <v>19260</v>
      </c>
      <c r="L32" s="365"/>
      <c r="M32" s="366"/>
    </row>
    <row r="33" spans="2:9">
      <c r="B33" s="254"/>
      <c r="H33" s="179"/>
      <c r="I33" s="179"/>
    </row>
    <row r="34" spans="2:9">
      <c r="C34" s="367" t="s">
        <v>404</v>
      </c>
    </row>
  </sheetData>
  <mergeCells count="6">
    <mergeCell ref="B5:B7"/>
    <mergeCell ref="H3:K3"/>
    <mergeCell ref="D3:G3"/>
    <mergeCell ref="D5:G5"/>
    <mergeCell ref="H5:K5"/>
    <mergeCell ref="C5:C6"/>
  </mergeCells>
  <hyperlinks>
    <hyperlink ref="C34" location="Contents!A1" display="BACK TO CONTENT" xr:uid="{DCFA28D2-1B9D-4D87-8658-11FD63A01B24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08CA1-B523-48C9-AE6D-8C48A6D88173}">
  <sheetPr>
    <tabColor rgb="FFC00000"/>
  </sheetPr>
  <dimension ref="B2:D8"/>
  <sheetViews>
    <sheetView showGridLines="0" workbookViewId="0">
      <selection activeCell="B8" sqref="B8"/>
    </sheetView>
  </sheetViews>
  <sheetFormatPr defaultColWidth="8.88671875" defaultRowHeight="15"/>
  <cols>
    <col min="1" max="1" width="8.88671875" style="32"/>
    <col min="2" max="2" width="86.44140625" style="32" bestFit="1" customWidth="1"/>
    <col min="3" max="4" width="15.6640625" style="32" bestFit="1" customWidth="1"/>
    <col min="5" max="16384" width="8.88671875" style="32"/>
  </cols>
  <sheetData>
    <row r="2" spans="2:4" ht="15.6" thickBot="1">
      <c r="B2" s="212" t="s">
        <v>508</v>
      </c>
    </row>
    <row r="3" spans="2:4" ht="15.6" thickBot="1">
      <c r="B3" s="207" t="s">
        <v>504</v>
      </c>
      <c r="C3" s="208">
        <v>2021</v>
      </c>
      <c r="D3" s="208">
        <v>2022</v>
      </c>
    </row>
    <row r="4" spans="2:4" ht="15.6" thickBot="1">
      <c r="B4" s="182" t="s">
        <v>505</v>
      </c>
      <c r="C4" s="209">
        <v>675243</v>
      </c>
      <c r="D4" s="209">
        <v>1201901</v>
      </c>
    </row>
    <row r="5" spans="2:4" ht="15.6" thickBot="1">
      <c r="B5" s="182" t="s">
        <v>506</v>
      </c>
      <c r="C5" s="209">
        <v>1186843</v>
      </c>
      <c r="D5" s="209">
        <v>1931946</v>
      </c>
    </row>
    <row r="6" spans="2:4" ht="15.6" thickBot="1">
      <c r="B6" s="232" t="s">
        <v>507</v>
      </c>
      <c r="C6" s="211">
        <v>1862086</v>
      </c>
      <c r="D6" s="211">
        <v>3133847</v>
      </c>
    </row>
    <row r="7" spans="2:4">
      <c r="B7" s="33"/>
    </row>
    <row r="8" spans="2:4">
      <c r="B8" s="363" t="s">
        <v>404</v>
      </c>
    </row>
  </sheetData>
  <hyperlinks>
    <hyperlink ref="B8" location="Contents!A1" display="BACK TO CONTENT" xr:uid="{88106D28-A257-4FCB-9640-A2848B422BB9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09188E3C5BAE489ACC45D949A1A9DC" ma:contentTypeVersion="13" ma:contentTypeDescription="Create a new document." ma:contentTypeScope="" ma:versionID="5211944164bbe5ac4ce52c9fa07457db">
  <xsd:schema xmlns:xsd="http://www.w3.org/2001/XMLSchema" xmlns:xs="http://www.w3.org/2001/XMLSchema" xmlns:p="http://schemas.microsoft.com/office/2006/metadata/properties" xmlns:ns3="1de716f0-2ea7-4206-b48d-e42f76643b3f" xmlns:ns4="86d24164-20e4-47bf-b635-2da459583d6c" targetNamespace="http://schemas.microsoft.com/office/2006/metadata/properties" ma:root="true" ma:fieldsID="ef2d22e7e4dd45f8a99de11a07fded31" ns3:_="" ns4:_="">
    <xsd:import namespace="1de716f0-2ea7-4206-b48d-e42f76643b3f"/>
    <xsd:import namespace="86d24164-20e4-47bf-b635-2da459583d6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e716f0-2ea7-4206-b48d-e42f76643b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d24164-20e4-47bf-b635-2da459583d6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D A E A A B Q S w M E F A A C A A g A L G G 4 V J k s 0 B 2 n A A A A + Q A A A B I A H A B D b 2 5 m a W c v U G F j a 2 F n Z S 5 4 b W w g o h g A K K A U A A A A A A A A A A A A A A A A A A A A A A A A A A A A h c 8 x D o I w G A X g q 5 D u 9 K / V G C E / Z X C V x M T E G L e m V G i E Y q B Y 7 u b g k b y C J I q 6 O b 6 X b 3 j v c b t j O t R V c N V t Z x q b k B l l J N B W N b m x R U J 6 d w p X J B W 4 l e o s C x 2 M 2 H b x 0 O U J K Z 2 7 x A D e e + r n t G k L 4 I z N 4 J B t d q r U t S Q f b P 7 j 0 N j O S a s 0 E b h / j R G c R g u 6 5 D y i b L Q I U 4 + Z s V / D x 8 m U I f y U u O 4 r 1 7 d a a B s e M 4 Q p I r x v i C d Q S w M E F A A C A A g A L G G 4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x h u F T n r R x J J w E A A D g H A A A T A B w A R m 9 y b X V s Y X M v U 2 V j d G l v b j E u b S C i G A A o o B Q A A A A A A A A A A A A A A A A A A A A A A A A A A A D t k s F L w z A U x u + F / g + P 7 N J C V 1 z V i + J B O k V Q H C w b H q y H L H v Y s D S B J J 1 l w / / d d B 0 I i s I O s g n L J f A l + d 7 3 f i 8 W u R N a A e 3 2 w W U Y h I E t m c E 5 9 M i E N U A d c 8 I 6 w S 1 k J 9 m g D z c N R w m N t A 2 B K 5 D o w g D 8 o r o 2 H L 2 y O U + f t F n M t F 5 E t 0 J i m m v l U D k b k f y i m F o 0 t q B 3 0 4 f r v B g p H B q x R O j D y r B U m 9 d 0 V R V D z e u q f V D 8 H C H d R I g T U L W U C T h T Y 5 x 0 W X r E V 3 X Y N j H W b 7 b N O W E z n 4 O i 9 I 2 2 W t T l T Q A Z L y F 6 v h d q / u L v E V o i O h J / W o 2 x 0 k v v N H I l G s i 1 r C v 1 z X I r R 1 8 r J 2 v y y C o k 7 3 E Y C P W 7 5 U 7 s I c r i I / 9 9 8 j 8 9 8 t 8 r / 7 N D 5 r 8 T t O 0 o 1 q Q d w l + g O j 9 k V P / y q 3 4 A U E s B A i 0 A F A A C A A g A L G G 4 V J k s 0 B 2 n A A A A + Q A A A B I A A A A A A A A A A A A A A A A A A A A A A E N v b m Z p Z y 9 Q Y W N r Y W d l L n h t b F B L A Q I t A B Q A A g A I A C x h u F Q P y u m r p A A A A O k A A A A T A A A A A A A A A A A A A A A A A P M A A A B b Q 2 9 u d G V u d F 9 U e X B l c 1 0 u e G 1 s U E s B A i 0 A F A A C A A g A L G G 4 V O e t H E k n A Q A A O A c A A B M A A A A A A A A A A A A A A A A A 5 A E A A E Z v c m 1 1 b G F z L 1 N l Y 3 R p b 2 4 x L m 1 Q S w U G A A A A A A M A A w D C A A A A W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M i o A A A A A A A A Q K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4 J T I w U 3 R h d G l z d G l j c y U y M D I w M j E t J T I w R X h j Z W w l M j B 4 b H N 4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S Z W N v d m V y e V R h c m d l d F N o Z W V 0 I i B W Y W x 1 Z T 0 i c 1 R h Y m x l I G 9 m I E N v b n R l b n R z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1 L T I w V D A 5 O j Q z O j E 2 L j A 1 N z Q 2 O T F a I i A v P j x F b n R y e S B U e X B l P S J G a W x s Q 2 9 s d W 1 u V H l w Z X M i I F Z h b H V l P S J z Q m c 9 P S I g L z 4 8 R W 5 0 c n k g V H l w Z T 0 i R m l s b E N v b H V t b k 5 h b W V z I i B W Y W x 1 Z T 0 i c 1 s m c X V v d D t O Y W 1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4 I F N 0 Y X R p c 3 R p Y 3 M g M j A y M S 0 g R X h j Z W w g e G x z e C 9 T b 3 V y Y 2 U u e 0 5 h b W U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4 I F N 0 Y X R p c 3 R p Y 3 M g M j A y M S 0 g R X h j Z W w g e G x z e C 9 T b 3 V y Y 2 U u e 0 5 h b W U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e C U y M F N 0 Y X R p c 3 R p Y 3 M l M j A y M D I x L S U y M E V 4 Y 2 V s J T I w e G x z e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X g l M j B T d G F 0 a X N 0 a W N z J T I w M j A y M S 0 l M j B F e G N l b C U y M H h s c 3 g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4 J T I w U 3 R h d G l z d G l j c y U y M D I w M j E t J T I w R X h j Z W w l M j B 4 b H N 4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X g l M j B T d G F 0 a X N 0 a W N z J T I w M j A y M S 0 l M j B F e G N l b C U y M H h s c 3 g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l J l Y 2 9 2 Z X J 5 V G F y Z 2 V 0 U 2 h l Z X Q i I F Z h b H V l P S J z Q 2 9 u d G V u d H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j B U M T A 6 M j c 6 M z E u M z U x N z U w N V o i I C 8 + P E V u d H J 5 I F R 5 c G U 9 I k Z p b G x D b 2 x 1 b W 5 U e X B l c y I g V m F s d W U 9 I n N C Z z 0 9 I i A v P j x F b n R y e S B U e X B l P S J G a W x s Q 2 9 s d W 1 u T m F t Z X M i I F Z h b H V l P S J z W y Z x d W 9 0 O 0 5 h b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X g g U 3 R h d G l z d G l j c y A y M D I x L S B F e G N l b C B 4 b H N 4 I C g y K S 9 T b 3 V y Y 2 U u e 0 5 h b W U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4 I F N 0 Y X R p c 3 R p Y 3 M g M j A y M S 0 g R X h j Z W w g e G x z e C A o M i k v U 2 9 1 c m N l L n t O Y W 1 l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X g l M j B T d G F 0 a X N 0 a W N z J T I w M j A y M S 0 l M j B F e G N l b C U y M H h s c 3 g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4 J T I w U 3 R h d G l z d G l j c y U y M D I w M j E t J T I w R X h j Z W w l M j B 4 b H N 4 J T I w K D I p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e C U y M F N 0 Y X R p c 3 R p Y 3 M l M j A y M D I x L S U y M E V 4 Y 2 V s J T I w e G x z e C U y M C g y K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4 J T I w U 3 R h d G l z d G l j c y U y M D I w M j E t J T I w R X h j Z W w l M j B 4 b H N 4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S Z W N v d m V y e V R h c m d l d F N o Z W V 0 I i B W Y W x 1 Z T 0 i c 0 N v b n R l b n R z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1 L T I w V D E w O j Q 1 O j M z L j g 4 N T Y 1 N D J a I i A v P j x F b n R y e S B U e X B l P S J G a W x s Q 2 9 s d W 1 u V H l w Z X M i I F Z h b H V l P S J z Q m c 9 P S I g L z 4 8 R W 5 0 c n k g V H l w Z T 0 i R m l s b E N v b H V t b k 5 h b W V z I i B W Y W x 1 Z T 0 i c 1 s m c X V v d D t O Y W 1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4 I F N 0 Y X R p c 3 R p Y 3 M g M j A y M S 0 g R X h j Z W w g e G x z e C A o M y k v U 2 9 1 c m N l L n t O Y W 1 l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e C B T d G F 0 a X N 0 a W N z I D I w M j E t I E V 4 Y 2 V s I H h s c 3 g g K D M p L 1 N v d X J j Z S 5 7 T m F t Z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4 J T I w U 3 R h d G l z d G l j c y U y M D I w M j E t J T I w R X h j Z W w l M j B 4 b H N 4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e C U y M F N 0 Y X R p c 3 R p Y 3 M l M j A y M D I x L S U y M E V 4 Y 2 V s J T I w e G x z e C U y M C g z K S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X g l M j B T d G F 0 a X N 0 a W N z J T I w M j A y M S 0 l M j B F e G N l b C U y M H h s c 3 g l M j A o M y k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e C U y M F N 0 Y X R p c 3 R p Y 3 M l M j A y M D I x L S U y M E V 4 Y 2 V s J T I w e G x z e C U y M C g 0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U m V j b 3 Z l c n l U Y X J n Z X R T a G V l d C I g V m F s d W U 9 I n N D b 2 5 0 Z W 5 0 c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j B U M T E 6 M D c 6 M j Q u M z Y 3 O T Q z M F o i I C 8 + P E V u d H J 5 I F R 5 c G U 9 I k Z p b G x D b 2 x 1 b W 5 U e X B l c y I g V m F s d W U 9 I n N C Z z 0 9 I i A v P j x F b n R y e S B U e X B l P S J G a W x s Q 2 9 s d W 1 u T m F t Z X M i I F Z h b H V l P S J z W y Z x d W 9 0 O 0 t p b m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X g g U 3 R h d G l z d G l j c y A y M D I x L S B F e G N l b C B 4 b H N 4 I C g 0 K S 9 T b 3 V y Y 2 U u e 0 t p b m Q s M 3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4 I F N 0 Y X R p c 3 R p Y 3 M g M j A y M S 0 g R X h j Z W w g e G x z e C A o N C k v U 2 9 1 c m N l L n t L a W 5 k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X g l M j B T d G F 0 a X N 0 a W N z J T I w M j A y M S 0 l M j B F e G N l b C U y M H h s c 3 g l M j A o N C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4 J T I w U 3 R h d G l z d G l j c y U y M D I w M j E t J T I w R X h j Z W w l M j B 4 b H N 4 J T I w K D Q p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X g l M j B T d G F 0 a X N 0 a W N z J T I w M j A y M S 0 l M j B F e G N l b C U y M H h s c 3 g l M j A o N S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l J l Y 2 9 2 Z X J 5 V G F y Z 2 V 0 U 2 h l Z X Q i I F Z h b H V l P S J z Q 2 9 u d G V u d H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j B U M T E 6 M D g 6 N D Q u M D I x N D I 0 O F o i I C 8 + P E V u d H J 5 I F R 5 c G U 9 I k Z p b G x D b 2 x 1 b W 5 U e X B l c y I g V m F s d W U 9 I n N C Z z 0 9 I i A v P j x F b n R y e S B U e X B l P S J G a W x s Q 2 9 s d W 1 u T m F t Z X M i I F Z h b H V l P S J z W y Z x d W 9 0 O 0 5 h b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X g g U 3 R h d G l z d G l j c y A y M D I x L S B F e G N l b C B 4 b H N 4 I C g 1 K S 9 T b 3 V y Y 2 U u e 0 5 h b W U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4 I F N 0 Y X R p c 3 R p Y 3 M g M j A y M S 0 g R X h j Z W w g e G x z e C A o N S k v U 2 9 1 c m N l L n t O Y W 1 l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X g l M j B T d G F 0 a X N 0 a W N z J T I w M j A y M S 0 l M j B F e G N l b C U y M H h s c 3 g l M j A o N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4 J T I w U 3 R h d G l z d G l j c y U y M D I w M j E t J T I w R X h j Z W w l M j B 4 b H N 4 J T I w K D U p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e C U y M F N 0 Y X R p c 3 R p Y 3 M l M j A y M D I x L S U y M E V 4 Y 2 V s J T I w e G x z e C U y M C g 1 K S 9 S Z W 1 v d m V k J T I w T 3 R o Z X I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C P M d T G x X 7 1 O t l a d t p P 0 2 f c A A A A A A g A A A A A A A 2 Y A A M A A A A A Q A A A A A X w G w W g Z A M t l t t J 8 X W M r k w A A A A A E g A A A o A A A A B A A A A A C i q Y d 7 c 6 C A M b Q M 2 N u V F 8 D U A A A A B j X 8 W J S 6 z 5 G z B a g 6 y g w l z U h i x 1 q B T K R Y G k X 4 4 h K M J y N U + s n D r P 8 J L + H S t t n / M c X 3 O 8 f b 7 s f y p y I / I b p R / i D Q A U g r 8 U O V + R W i R S O d I 3 A M q G s F A A A A A X S k H R O X B S e S i s R 2 D S C P e F u B F 8 D < / D a t a M a s h u p > 
</file>

<file path=customXml/itemProps1.xml><?xml version="1.0" encoding="utf-8"?>
<ds:datastoreItem xmlns:ds="http://schemas.openxmlformats.org/officeDocument/2006/customXml" ds:itemID="{6B061F29-A345-493D-922E-4EBECF23F3F3}">
  <ds:schemaRefs>
    <ds:schemaRef ds:uri="86d24164-20e4-47bf-b635-2da459583d6c"/>
    <ds:schemaRef ds:uri="http://www.w3.org/XML/1998/namespace"/>
    <ds:schemaRef ds:uri="http://schemas.microsoft.com/office/2006/documentManagement/types"/>
    <ds:schemaRef ds:uri="1de716f0-2ea7-4206-b48d-e42f76643b3f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8E3474F-1B9F-4340-80EE-89369BCE9A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e716f0-2ea7-4206-b48d-e42f76643b3f"/>
    <ds:schemaRef ds:uri="86d24164-20e4-47bf-b635-2da459583d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C4542A-DD99-41E3-A3CF-1F9D02DE1D8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5923956-D3C0-456A-B875-E3F52BCC6E1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79</vt:i4>
      </vt:variant>
      <vt:variant>
        <vt:lpstr>Named Ranges</vt:lpstr>
      </vt:variant>
      <vt:variant>
        <vt:i4>73</vt:i4>
      </vt:variant>
    </vt:vector>
  </HeadingPairs>
  <TitlesOfParts>
    <vt:vector size="152" baseType="lpstr">
      <vt:lpstr>Contents</vt:lpstr>
      <vt:lpstr>Table 1</vt:lpstr>
      <vt:lpstr>Table 2</vt:lpstr>
      <vt:lpstr>Table 3  </vt:lpstr>
      <vt:lpstr>Table 4 </vt:lpstr>
      <vt:lpstr>Table 5 </vt:lpstr>
      <vt:lpstr>Table 6 </vt:lpstr>
      <vt:lpstr>Table 7</vt:lpstr>
      <vt:lpstr>Table 8 </vt:lpstr>
      <vt:lpstr>Table 9  </vt:lpstr>
      <vt:lpstr>Table 10 </vt:lpstr>
      <vt:lpstr>Table 11</vt:lpstr>
      <vt:lpstr>Table 12  </vt:lpstr>
      <vt:lpstr>Table 13 </vt:lpstr>
      <vt:lpstr>Table 14</vt:lpstr>
      <vt:lpstr>Table 15 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23 </vt:lpstr>
      <vt:lpstr>Table 24 </vt:lpstr>
      <vt:lpstr>Table 25  </vt:lpstr>
      <vt:lpstr>Table 26</vt:lpstr>
      <vt:lpstr>Table 27 </vt:lpstr>
      <vt:lpstr>Table 28 </vt:lpstr>
      <vt:lpstr>Table 29 </vt:lpstr>
      <vt:lpstr>Table 30 </vt:lpstr>
      <vt:lpstr>Table 31 </vt:lpstr>
      <vt:lpstr>Table 32 </vt:lpstr>
      <vt:lpstr>Table 33 </vt:lpstr>
      <vt:lpstr>Table 34 </vt:lpstr>
      <vt:lpstr>Table 35 </vt:lpstr>
      <vt:lpstr>Table 36 </vt:lpstr>
      <vt:lpstr>Table 37 </vt:lpstr>
      <vt:lpstr>Table 38 </vt:lpstr>
      <vt:lpstr>Table 39 </vt:lpstr>
      <vt:lpstr>Table 40 </vt:lpstr>
      <vt:lpstr>Table 41 </vt:lpstr>
      <vt:lpstr>Table 42 </vt:lpstr>
      <vt:lpstr>Table 43 </vt:lpstr>
      <vt:lpstr>Table 44  </vt:lpstr>
      <vt:lpstr>Table 45 </vt:lpstr>
      <vt:lpstr>Table 46 </vt:lpstr>
      <vt:lpstr>Table 47  </vt:lpstr>
      <vt:lpstr>Table 48 </vt:lpstr>
      <vt:lpstr>Table 49 </vt:lpstr>
      <vt:lpstr>Table 50 </vt:lpstr>
      <vt:lpstr>Table 51</vt:lpstr>
      <vt:lpstr>Table 52</vt:lpstr>
      <vt:lpstr>Table 53</vt:lpstr>
      <vt:lpstr>Table 54</vt:lpstr>
      <vt:lpstr>Table 55</vt:lpstr>
      <vt:lpstr>Table 56</vt:lpstr>
      <vt:lpstr>Table 57</vt:lpstr>
      <vt:lpstr>Table 58</vt:lpstr>
      <vt:lpstr>Table 59</vt:lpstr>
      <vt:lpstr>Table 60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'Figure 8'!_ftn1</vt:lpstr>
      <vt:lpstr>'Table 4 '!_ftn1</vt:lpstr>
      <vt:lpstr>'Table 16'!_ftn2</vt:lpstr>
      <vt:lpstr>'Table 17'!_ftn3</vt:lpstr>
      <vt:lpstr>'Table 17'!_ftn4</vt:lpstr>
      <vt:lpstr>'Table 4 '!_ftnref1</vt:lpstr>
      <vt:lpstr>'Table 16'!_ftnref2</vt:lpstr>
      <vt:lpstr>'Table 17'!_Hlk100498843</vt:lpstr>
      <vt:lpstr>'Table 22'!_Hlk100520450</vt:lpstr>
      <vt:lpstr>'Table 25  '!_Hlk135738998</vt:lpstr>
      <vt:lpstr>'Figure 2'!_Toc101434720</vt:lpstr>
      <vt:lpstr>'Table 3  '!_Toc101436328</vt:lpstr>
      <vt:lpstr>'Table 4 '!_Toc101436329</vt:lpstr>
      <vt:lpstr>'Table 5 '!_Toc101436330</vt:lpstr>
      <vt:lpstr>'Table 6 '!_Toc101436331</vt:lpstr>
      <vt:lpstr>'Table 7'!_Toc101436332</vt:lpstr>
      <vt:lpstr>'Table 8 '!_Toc101436333</vt:lpstr>
      <vt:lpstr>'Table 9  '!_Toc101436334</vt:lpstr>
      <vt:lpstr>'Table 10 '!_Toc101436335</vt:lpstr>
      <vt:lpstr>'Table 12  '!_Toc101436337</vt:lpstr>
      <vt:lpstr>'Table 13 '!_Toc101436338</vt:lpstr>
      <vt:lpstr>'Table 18'!_Toc101436341</vt:lpstr>
      <vt:lpstr>'Table 19'!_Toc101436342</vt:lpstr>
      <vt:lpstr>'Table 20'!_Toc101436345</vt:lpstr>
      <vt:lpstr>'Table 21'!_Toc101436346</vt:lpstr>
      <vt:lpstr>'Table 22'!_Toc101436347</vt:lpstr>
      <vt:lpstr>'Table 24 '!_Toc101436349</vt:lpstr>
      <vt:lpstr>'Figure 1'!_Toc135835519</vt:lpstr>
      <vt:lpstr>'Figure 3'!_Toc135835521</vt:lpstr>
      <vt:lpstr>'Figure 5'!_Toc135835523</vt:lpstr>
      <vt:lpstr>'Figure 6'!_Toc135835524</vt:lpstr>
      <vt:lpstr>'Figure 7'!_Toc135835525</vt:lpstr>
      <vt:lpstr>'Figure 8'!_Toc135835526</vt:lpstr>
      <vt:lpstr>'Figure 9'!_Toc135835527</vt:lpstr>
      <vt:lpstr>'Figure 10'!_Toc135835528</vt:lpstr>
      <vt:lpstr>'Figure 11'!_Toc135835529</vt:lpstr>
      <vt:lpstr>'Figure 12'!_Toc135835530</vt:lpstr>
      <vt:lpstr>'Figure 13'!_Toc135835531</vt:lpstr>
      <vt:lpstr>'Figure 14'!_Toc135835532</vt:lpstr>
      <vt:lpstr>'Figure 15'!_Toc135835533</vt:lpstr>
      <vt:lpstr>'Figure 16'!_Toc135835534</vt:lpstr>
      <vt:lpstr>'Figure 17'!_Toc135835535</vt:lpstr>
      <vt:lpstr>'Table 8 '!_Toc135835552</vt:lpstr>
      <vt:lpstr>'Table 23 '!_Toc135835567</vt:lpstr>
      <vt:lpstr>'Table 24 '!_Toc135835568</vt:lpstr>
      <vt:lpstr>'Table 26'!_Toc135835570</vt:lpstr>
      <vt:lpstr>'Table 28 '!_Toc135835572</vt:lpstr>
      <vt:lpstr>'Table 29 '!_Toc135835573</vt:lpstr>
      <vt:lpstr>'Table 30 '!_Toc135835574</vt:lpstr>
      <vt:lpstr>'Table 31 '!_Toc135835575</vt:lpstr>
      <vt:lpstr>'Table 32 '!_Toc135835576</vt:lpstr>
      <vt:lpstr>'Table 33 '!_Toc135835577</vt:lpstr>
      <vt:lpstr>'Table 34 '!_Toc135835578</vt:lpstr>
      <vt:lpstr>'Table 35 '!_Toc135835579</vt:lpstr>
      <vt:lpstr>'Table 37 '!_Toc135835581</vt:lpstr>
      <vt:lpstr>'Table 40 '!_Toc135835584</vt:lpstr>
      <vt:lpstr>'Table 41 '!_Toc135835585</vt:lpstr>
      <vt:lpstr>'Table 42 '!_Toc135835586</vt:lpstr>
      <vt:lpstr>'Table 43 '!_Toc135835587</vt:lpstr>
      <vt:lpstr>'Table 44  '!_Toc135835588</vt:lpstr>
      <vt:lpstr>'Table 45 '!_Toc135835589</vt:lpstr>
      <vt:lpstr>'Table 46 '!_Toc135835590</vt:lpstr>
      <vt:lpstr>'Table 47  '!_Toc135835591</vt:lpstr>
      <vt:lpstr>'Table 49 '!_Toc135835593</vt:lpstr>
      <vt:lpstr>'Table 50 '!_Toc135835594</vt:lpstr>
      <vt:lpstr>'Table 51'!_Toc135835595</vt:lpstr>
      <vt:lpstr>'Table 52'!_Toc135835596</vt:lpstr>
      <vt:lpstr>'Table 53'!_Toc135835597</vt:lpstr>
      <vt:lpstr>'Table 54'!_Toc135835598</vt:lpstr>
      <vt:lpstr>'Table 55'!_Toc135835599</vt:lpstr>
      <vt:lpstr>'Table 56'!_Toc135835600</vt:lpstr>
      <vt:lpstr>'Table 57'!_Toc135835601</vt:lpstr>
      <vt:lpstr>'Table 17'!_Toc70414304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RCS - JONATHAN MSONI</dc:creator>
  <cp:lastModifiedBy>RCS - JONATHAN MSONI</cp:lastModifiedBy>
  <dcterms:created xsi:type="dcterms:W3CDTF">2022-05-09T07:48:53Z</dcterms:created>
  <dcterms:modified xsi:type="dcterms:W3CDTF">2023-08-31T07:42:13Z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ae72e33-d467-4478-b3cc-25a5af7c3a32_Enabled">
    <vt:lpwstr>true</vt:lpwstr>
  </property>
  <property fmtid="{D5CDD505-2E9C-101B-9397-08002B2CF9AE}" pid="3" name="MSIP_Label_fae72e33-d467-4478-b3cc-25a5af7c3a32_SetDate">
    <vt:lpwstr>2022-05-09T07:48:53Z</vt:lpwstr>
  </property>
  <property fmtid="{D5CDD505-2E9C-101B-9397-08002B2CF9AE}" pid="4" name="MSIP_Label_fae72e33-d467-4478-b3cc-25a5af7c3a32_Method">
    <vt:lpwstr>Standard</vt:lpwstr>
  </property>
  <property fmtid="{D5CDD505-2E9C-101B-9397-08002B2CF9AE}" pid="5" name="MSIP_Label_fae72e33-d467-4478-b3cc-25a5af7c3a32_Name">
    <vt:lpwstr>General</vt:lpwstr>
  </property>
  <property fmtid="{D5CDD505-2E9C-101B-9397-08002B2CF9AE}" pid="6" name="MSIP_Label_fae72e33-d467-4478-b3cc-25a5af7c3a32_SiteId">
    <vt:lpwstr>2d643c6d-9e15-4a77-9d0e-4e6acd0d17cc</vt:lpwstr>
  </property>
  <property fmtid="{D5CDD505-2E9C-101B-9397-08002B2CF9AE}" pid="7" name="MSIP_Label_fae72e33-d467-4478-b3cc-25a5af7c3a32_ActionId">
    <vt:lpwstr>3dc85ab6-9734-4852-bec0-d12cf2eddf0b</vt:lpwstr>
  </property>
  <property fmtid="{D5CDD505-2E9C-101B-9397-08002B2CF9AE}" pid="8" name="MSIP_Label_fae72e33-d467-4478-b3cc-25a5af7c3a32_ContentBits">
    <vt:lpwstr>0</vt:lpwstr>
  </property>
  <property fmtid="{D5CDD505-2E9C-101B-9397-08002B2CF9AE}" pid="9" name="ContentTypeId">
    <vt:lpwstr>0x0101003009188E3C5BAE489ACC45D949A1A9DC</vt:lpwstr>
  </property>
  <property fmtid="{D5CDD505-2E9C-101B-9397-08002B2CF9AE}" pid="10" name="MSIP_Label_e4a7a1df-f86f-40ae-b9e8-6d5858efe636_Enabled">
    <vt:lpwstr>true</vt:lpwstr>
  </property>
  <property fmtid="{D5CDD505-2E9C-101B-9397-08002B2CF9AE}" pid="11" name="MSIP_Label_e4a7a1df-f86f-40ae-b9e8-6d5858efe636_SetDate">
    <vt:lpwstr>2023-03-29T08:43:09Z</vt:lpwstr>
  </property>
  <property fmtid="{D5CDD505-2E9C-101B-9397-08002B2CF9AE}" pid="12" name="MSIP_Label_e4a7a1df-f86f-40ae-b9e8-6d5858efe636_Method">
    <vt:lpwstr>Standard</vt:lpwstr>
  </property>
  <property fmtid="{D5CDD505-2E9C-101B-9397-08002B2CF9AE}" pid="13" name="MSIP_Label_e4a7a1df-f86f-40ae-b9e8-6d5858efe636_Name">
    <vt:lpwstr>General</vt:lpwstr>
  </property>
  <property fmtid="{D5CDD505-2E9C-101B-9397-08002B2CF9AE}" pid="14" name="MSIP_Label_e4a7a1df-f86f-40ae-b9e8-6d5858efe636_SiteId">
    <vt:lpwstr>67cd742d-72f9-458b-ab29-10ab31a272dd</vt:lpwstr>
  </property>
  <property fmtid="{D5CDD505-2E9C-101B-9397-08002B2CF9AE}" pid="15" name="MSIP_Label_e4a7a1df-f86f-40ae-b9e8-6d5858efe636_ActionId">
    <vt:lpwstr>9e403acc-2665-4782-b655-27afe37c3d6b</vt:lpwstr>
  </property>
  <property fmtid="{D5CDD505-2E9C-101B-9397-08002B2CF9AE}" pid="16" name="MSIP_Label_e4a7a1df-f86f-40ae-b9e8-6d5858efe636_ContentBits">
    <vt:lpwstr>0</vt:lpwstr>
  </property>
</Properties>
</file>